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ammanfattning" sheetId="1" state="visible" r:id="rId3"/>
    <sheet name="Kampanjdetaljer" sheetId="2" state="visible" r:id="rId4"/>
    <sheet name="Kanaluppdelning" sheetId="3" state="visible" r:id="rId5"/>
    <sheet name="Sökord &amp; Shopping" sheetId="4" state="visible" r:id="rId6"/>
    <sheet name="Månadsdata" sheetId="5" state="visible" r:id="rId7"/>
    <sheet name="Insikter &amp; Rekommendationer" sheetId="6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<sst xmlns="http://schemas.openxmlformats.org/spreadsheetml/2006/main" count="381" uniqueCount="278">
  <si>
    <t xml:space="preserve">GOOGLE ADS KAMPANJRAPPORT 2025 — ÅRSSAMMANFATTNING</t>
  </si>
  <si>
    <t xml:space="preserve">Inredningsbutik | Search, Shopping, Display, YouTube, Performance Max | 1 jan – 31 dec 2025</t>
  </si>
  <si>
    <t xml:space="preserve">NYCKELTAL HELÅRET 2025</t>
  </si>
  <si>
    <t xml:space="preserve">Nyckeltal</t>
  </si>
  <si>
    <t xml:space="preserve">Värde</t>
  </si>
  <si>
    <t xml:space="preserve">Total annonsbudget</t>
  </si>
  <si>
    <t xml:space="preserve">Totala intäkter (konv.värde)</t>
  </si>
  <si>
    <t xml:space="preserve">Total ROAS</t>
  </si>
  <si>
    <t xml:space="preserve">Totala impressions</t>
  </si>
  <si>
    <t xml:space="preserve">Totala klick</t>
  </si>
  <si>
    <t xml:space="preserve">Snitt CTR</t>
  </si>
  <si>
    <t xml:space="preserve">Snitt CPC</t>
  </si>
  <si>
    <t xml:space="preserve">Totala köp (konverteringar)</t>
  </si>
  <si>
    <t xml:space="preserve">Konverteringsgrad</t>
  </si>
  <si>
    <t xml:space="preserve">Impression Share (Search)</t>
  </si>
  <si>
    <t xml:space="preserve">Quality Score (snitt)</t>
  </si>
  <si>
    <t xml:space="preserve">Cost per Conversion</t>
  </si>
  <si>
    <t xml:space="preserve">KVARTALSÖVERSIKT PER KAMPANJTYP</t>
  </si>
  <si>
    <t xml:space="preserve">Kvartal</t>
  </si>
  <si>
    <t xml:space="preserve">Search-budget</t>
  </si>
  <si>
    <t xml:space="preserve">Shopping-budget</t>
  </si>
  <si>
    <t xml:space="preserve">PMax-budget</t>
  </si>
  <si>
    <t xml:space="preserve">Display-budget</t>
  </si>
  <si>
    <t xml:space="preserve">YouTube-budget</t>
  </si>
  <si>
    <t xml:space="preserve">Total budget</t>
  </si>
  <si>
    <t xml:space="preserve">Intäkter</t>
  </si>
  <si>
    <t xml:space="preserve">ROAS</t>
  </si>
  <si>
    <t xml:space="preserve">Köp</t>
  </si>
  <si>
    <t xml:space="preserve">Q1 Jan–Mar</t>
  </si>
  <si>
    <t xml:space="preserve">Q2 Apr–Jun</t>
  </si>
  <si>
    <t xml:space="preserve">Q3 Jul–Sep</t>
  </si>
  <si>
    <t xml:space="preserve">Q4 Okt–Dec</t>
  </si>
  <si>
    <t xml:space="preserve">TOTALT 2025</t>
  </si>
  <si>
    <t xml:space="preserve">GOOGLE ADS — DETALJERAD KAMPANJRAPPORT PER KAMPANJ 2025</t>
  </si>
  <si>
    <t xml:space="preserve">Kampanjnamn</t>
  </si>
  <si>
    <t xml:space="preserve">Period</t>
  </si>
  <si>
    <t xml:space="preserve">Kampanjtyp (Google)</t>
  </si>
  <si>
    <t xml:space="preserve">Sökord/Produktfokus</t>
  </si>
  <si>
    <t xml:space="preserve">Google-budget (SEK)</t>
  </si>
  <si>
    <t xml:space="preserve">Impressions</t>
  </si>
  <si>
    <t xml:space="preserve">Klick</t>
  </si>
  <si>
    <t xml:space="preserve">CTR</t>
  </si>
  <si>
    <t xml:space="preserve">CPC (SEK)</t>
  </si>
  <si>
    <t xml:space="preserve">Konverteringar</t>
  </si>
  <si>
    <t xml:space="preserve">Konv.värde (SEK)</t>
  </si>
  <si>
    <t xml:space="preserve">Conv. Rate</t>
  </si>
  <si>
    <t xml:space="preserve">Impr. Share</t>
  </si>
  <si>
    <t xml:space="preserve">Quality Score</t>
  </si>
  <si>
    <t xml:space="preserve">Kostnad/konv. (SEK)</t>
  </si>
  <si>
    <t xml:space="preserve">Visn. toppposition</t>
  </si>
  <si>
    <t xml:space="preserve">Bounce Rate (LP)</t>
  </si>
  <si>
    <t xml:space="preserve">Q1: JANUARI–MARS</t>
  </si>
  <si>
    <t xml:space="preserve">Nyårsrea / Januarirea</t>
  </si>
  <si>
    <t xml:space="preserve">2 jan – 26 jan</t>
  </si>
  <si>
    <t xml:space="preserve">Search + Shopping + PMax</t>
  </si>
  <si>
    <t xml:space="preserve">rea inredning, januarirea heminredning, ljus rea, textilier rea</t>
  </si>
  <si>
    <t xml:space="preserve">Nystart i hemmet</t>
  </si>
  <si>
    <t xml:space="preserve">27 jan – 16 feb</t>
  </si>
  <si>
    <t xml:space="preserve">Search + Shopping</t>
  </si>
  <si>
    <t xml:space="preserve">förvaring kök, organisera hemma, kontorsartiklar, badrumsinredning</t>
  </si>
  <si>
    <t xml:space="preserve">Alla hjärtans dag</t>
  </si>
  <si>
    <t xml:space="preserve">1 feb – 14 feb</t>
  </si>
  <si>
    <t xml:space="preserve">alla hjärtans dag present, doftljus present, romantisk inredning</t>
  </si>
  <si>
    <t xml:space="preserve">Vårkollektionslansering</t>
  </si>
  <si>
    <t xml:space="preserve">24 feb – 16 mar</t>
  </si>
  <si>
    <t xml:space="preserve">Search + Shopping + Display + YouTube</t>
  </si>
  <si>
    <t xml:space="preserve">vårinredning 2025, pastell inredning, vårdukning, nya textilier</t>
  </si>
  <si>
    <t xml:space="preserve">Påsk &amp; Vårmarknad</t>
  </si>
  <si>
    <t xml:space="preserve">10 mar – 20 apr</t>
  </si>
  <si>
    <t xml:space="preserve">påskdukning, påskpynt, servetter påsk, påskljus, vårinredning</t>
  </si>
  <si>
    <t xml:space="preserve">Q2: APRIL–JUNI</t>
  </si>
  <si>
    <t xml:space="preserve">Vårens stora kampanj</t>
  </si>
  <si>
    <t xml:space="preserve">21 apr – 11 maj</t>
  </si>
  <si>
    <t xml:space="preserve">inredning online, doftljus erbjudande, ramar 3 för 2, handtvål</t>
  </si>
  <si>
    <t xml:space="preserve">Mors dag-kampanj</t>
  </si>
  <si>
    <t xml:space="preserve">12 maj – 25 maj</t>
  </si>
  <si>
    <t xml:space="preserve">present mors dag, present till mamma, doftljus present, inredning present</t>
  </si>
  <si>
    <t xml:space="preserve">Studentfirande</t>
  </si>
  <si>
    <t xml:space="preserve">26 maj – 15 jun</t>
  </si>
  <si>
    <t xml:space="preserve">studentfest, engångsglas student, studentdukning, partyartiklar</t>
  </si>
  <si>
    <t xml:space="preserve">Sommarkollektionslansering</t>
  </si>
  <si>
    <t xml:space="preserve">2 jun – 22 jun</t>
  </si>
  <si>
    <t xml:space="preserve">sommarinredning, utomhus textil, picknick tillbehör, citron inredning</t>
  </si>
  <si>
    <t xml:space="preserve">Midsommarkampanj</t>
  </si>
  <si>
    <t xml:space="preserve">16 jun – 22 jun</t>
  </si>
  <si>
    <t xml:space="preserve">midsommar dukning, midsommar inredning, svenska servetter, ljuslyktor</t>
  </si>
  <si>
    <t xml:space="preserve">Q3: JULI–SEPTEMBER</t>
  </si>
  <si>
    <t xml:space="preserve">Sommarrea</t>
  </si>
  <si>
    <t xml:space="preserve">1 jul – 3 aug</t>
  </si>
  <si>
    <t xml:space="preserve">sommarrea inredning, rea heminredning, billig inredning, rea textilier</t>
  </si>
  <si>
    <t xml:space="preserve">Back to School / Kontorsfokus</t>
  </si>
  <si>
    <t xml:space="preserve">4 aug – 31 aug</t>
  </si>
  <si>
    <t xml:space="preserve">skrivbordsartiklar, kontorsinredning, pennor block, studentrum inredning</t>
  </si>
  <si>
    <t xml:space="preserve">Höstkollektionslansering</t>
  </si>
  <si>
    <t xml:space="preserve">1 sep – 21 sep</t>
  </si>
  <si>
    <t xml:space="preserve">höstinredning 2025, filtar plädar, doftljus höst, mysig inredning</t>
  </si>
  <si>
    <t xml:space="preserve">Hemmamys-veckan</t>
  </si>
  <si>
    <t xml:space="preserve">22 sep – 5 okt</t>
  </si>
  <si>
    <t xml:space="preserve">mysig inredning, doftljus online, filt soffa, hemma mys inredning</t>
  </si>
  <si>
    <t xml:space="preserve">Q4: OKTOBER–DECEMBER</t>
  </si>
  <si>
    <t xml:space="preserve">Halloween &amp; Höstfest</t>
  </si>
  <si>
    <t xml:space="preserve">6 okt – 31 okt</t>
  </si>
  <si>
    <t xml:space="preserve">halloween pynt, halloween dekoration, höstfest inredning, halloween ljus</t>
  </si>
  <si>
    <t xml:space="preserve">Singles' Day (11/11)</t>
  </si>
  <si>
    <t xml:space="preserve">8 nov – 12 nov</t>
  </si>
  <si>
    <t xml:space="preserve">singles day erbjudande, 11.11 rea, inredning kampanj, doftljus erbjudande</t>
  </si>
  <si>
    <t xml:space="preserve">Black Friday / Black Week</t>
  </si>
  <si>
    <t xml:space="preserve">21 nov – 30 nov</t>
  </si>
  <si>
    <t xml:space="preserve">Search + Shopping + PMax + Display</t>
  </si>
  <si>
    <t xml:space="preserve">black friday inredning, black week heminredning, rea inredning, black friday doftljus</t>
  </si>
  <si>
    <t xml:space="preserve">Julkollektionslansering</t>
  </si>
  <si>
    <t xml:space="preserve">1 nov – 23 nov</t>
  </si>
  <si>
    <t xml:space="preserve">julpynt 2025, adventsstjärna, julljus, juldukning, julklappstips inredning</t>
  </si>
  <si>
    <t xml:space="preserve">Julkampanj — 'Ge glädje i present'</t>
  </si>
  <si>
    <t xml:space="preserve">1 dec – 23 dec</t>
  </si>
  <si>
    <t xml:space="preserve">julklappar inredning, julklapp till henne, present under 100, presenttips inredning</t>
  </si>
  <si>
    <t xml:space="preserve">Mellandagsrea</t>
  </si>
  <si>
    <t xml:space="preserve">27 dec – 31 dec</t>
  </si>
  <si>
    <t xml:space="preserve">mellandagsrea inredning, rea efter jul, julpynt rea, inredning billigt</t>
  </si>
  <si>
    <t xml:space="preserve">GOOGLE ADS — PRESTANDA PER KAMPANJTYP / KANAL 2025</t>
  </si>
  <si>
    <t xml:space="preserve">HELÅRSPRESTANDA PER GOOGLE ADS-KANAL</t>
  </si>
  <si>
    <t xml:space="preserve">Kanal</t>
  </si>
  <si>
    <t xml:space="preserve">Budget (SEK)</t>
  </si>
  <si>
    <t xml:space="preserve">Andel</t>
  </si>
  <si>
    <t xml:space="preserve">Kostnad/konv.</t>
  </si>
  <si>
    <t xml:space="preserve">Google Search</t>
  </si>
  <si>
    <t xml:space="preserve">Google Shopping</t>
  </si>
  <si>
    <t xml:space="preserve">Performance Max</t>
  </si>
  <si>
    <t xml:space="preserve">Display Network</t>
  </si>
  <si>
    <t xml:space="preserve">YouTube Ads</t>
  </si>
  <si>
    <t xml:space="preserve">TOTALT</t>
  </si>
  <si>
    <t xml:space="preserve">BUDGET &amp; ROAS PER KANAL PER KVARTAL</t>
  </si>
  <si>
    <t xml:space="preserve">Q1 Budget</t>
  </si>
  <si>
    <t xml:space="preserve">Q1 ROAS</t>
  </si>
  <si>
    <t xml:space="preserve">Q2 Budget</t>
  </si>
  <si>
    <t xml:space="preserve">Q2 ROAS</t>
  </si>
  <si>
    <t xml:space="preserve">Q3 Budget</t>
  </si>
  <si>
    <t xml:space="preserve">Q3 ROAS</t>
  </si>
  <si>
    <t xml:space="preserve">Q4 Budget</t>
  </si>
  <si>
    <t xml:space="preserve">Q4 ROAS</t>
  </si>
  <si>
    <t xml:space="preserve">Helår Budget</t>
  </si>
  <si>
    <t xml:space="preserve">Helår ROAS</t>
  </si>
  <si>
    <t xml:space="preserve">Trend</t>
  </si>
  <si>
    <t xml:space="preserve">↑ Uppåt</t>
  </si>
  <si>
    <t xml:space="preserve">→ Stabil</t>
  </si>
  <si>
    <t xml:space="preserve">GOOGLE ADS — TOPP SÖKORD &amp; SHOPPING-PRESTANDA 2025</t>
  </si>
  <si>
    <t xml:space="preserve">TOPP 20 SÖKORD (SEARCH) — SORTERAT PÅ KONVERTERINGSVÄRDE</t>
  </si>
  <si>
    <t xml:space="preserve">Sökord</t>
  </si>
  <si>
    <t xml:space="preserve">Matchningstyp</t>
  </si>
  <si>
    <t xml:space="preserve">inredning online</t>
  </si>
  <si>
    <t xml:space="preserve">Bred</t>
  </si>
  <si>
    <t xml:space="preserve">doftljus</t>
  </si>
  <si>
    <t xml:space="preserve">heminredning rea</t>
  </si>
  <si>
    <t xml:space="preserve">Fras</t>
  </si>
  <si>
    <t xml:space="preserve">julpynt</t>
  </si>
  <si>
    <t xml:space="preserve">black friday inredning</t>
  </si>
  <si>
    <t xml:space="preserve">Exakt</t>
  </si>
  <si>
    <t xml:space="preserve">present till henne</t>
  </si>
  <si>
    <t xml:space="preserve">ljus och ljusstakar</t>
  </si>
  <si>
    <t xml:space="preserve">kuddfodral</t>
  </si>
  <si>
    <t xml:space="preserve">köksartiklar online</t>
  </si>
  <si>
    <t xml:space="preserve">servetter fest</t>
  </si>
  <si>
    <t xml:space="preserve">filtar och plädar</t>
  </si>
  <si>
    <t xml:space="preserve">förvaring badrum</t>
  </si>
  <si>
    <t xml:space="preserve">julklappstips</t>
  </si>
  <si>
    <t xml:space="preserve">mors dag present</t>
  </si>
  <si>
    <t xml:space="preserve">påskdukning</t>
  </si>
  <si>
    <t xml:space="preserve">sommarinredning</t>
  </si>
  <si>
    <t xml:space="preserve">adventsstjärna</t>
  </si>
  <si>
    <t xml:space="preserve">halloween dekoration</t>
  </si>
  <si>
    <t xml:space="preserve">kontorsinredning</t>
  </si>
  <si>
    <t xml:space="preserve">picknick tillbehör</t>
  </si>
  <si>
    <t xml:space="preserve">TOPP PRODUKTKATEGORIER (SHOPPING) — SORTERAT PÅ ROAS</t>
  </si>
  <si>
    <t xml:space="preserve">Produktkategori</t>
  </si>
  <si>
    <t xml:space="preserve">Antal produkter</t>
  </si>
  <si>
    <t xml:space="preserve">Spend (SEK)</t>
  </si>
  <si>
    <t xml:space="preserve">Bästa produkt</t>
  </si>
  <si>
    <t xml:space="preserve">Doftljus &amp; Ljus</t>
  </si>
  <si>
    <t xml:space="preserve">Doftljus Amber &amp; Cedar</t>
  </si>
  <si>
    <t xml:space="preserve">Kök &amp; Servering</t>
  </si>
  <si>
    <t xml:space="preserve">Serveringsfat Citron</t>
  </si>
  <si>
    <t xml:space="preserve">Textilier &amp; Kuddar</t>
  </si>
  <si>
    <t xml:space="preserve">Kuddfodral Sammet Grön</t>
  </si>
  <si>
    <t xml:space="preserve">Förvaring</t>
  </si>
  <si>
    <t xml:space="preserve">Förvaringsbox Bambu</t>
  </si>
  <si>
    <t xml:space="preserve">Party &amp; Fest</t>
  </si>
  <si>
    <t xml:space="preserve">Festset Guld 12-pack</t>
  </si>
  <si>
    <t xml:space="preserve">Julpynt &amp; Säsong</t>
  </si>
  <si>
    <t xml:space="preserve">Adventsstjärna Mässing</t>
  </si>
  <si>
    <t xml:space="preserve">Dekoration &amp; Ramar</t>
  </si>
  <si>
    <t xml:space="preserve">Ram Ek 30x40</t>
  </si>
  <si>
    <t xml:space="preserve">Badrum</t>
  </si>
  <si>
    <t xml:space="preserve">Tvålpump Keramik</t>
  </si>
  <si>
    <t xml:space="preserve">Böcker &amp; Spel</t>
  </si>
  <si>
    <t xml:space="preserve">Frågesport Retro</t>
  </si>
  <si>
    <t xml:space="preserve">Kontor</t>
  </si>
  <si>
    <t xml:space="preserve">Anteckningsbok A5 Linne</t>
  </si>
  <si>
    <t xml:space="preserve">GOOGLE ADS — MÅNADSVIS PRESTANDA 2025</t>
  </si>
  <si>
    <t xml:space="preserve">Månad</t>
  </si>
  <si>
    <t xml:space="preserve">Januari</t>
  </si>
  <si>
    <t xml:space="preserve">Februari</t>
  </si>
  <si>
    <t xml:space="preserve">Mars</t>
  </si>
  <si>
    <t xml:space="preserve">April</t>
  </si>
  <si>
    <t xml:space="preserve">Maj</t>
  </si>
  <si>
    <t xml:space="preserve">Juni</t>
  </si>
  <si>
    <t xml:space="preserve">Juli</t>
  </si>
  <si>
    <t xml:space="preserve">Augusti</t>
  </si>
  <si>
    <t xml:space="preserve">September</t>
  </si>
  <si>
    <t xml:space="preserve">Oktober</t>
  </si>
  <si>
    <t xml:space="preserve">November</t>
  </si>
  <si>
    <t xml:space="preserve">December</t>
  </si>
  <si>
    <t xml:space="preserve">GOOGLE ADS 2025 — INSIKTER &amp; REKOMMENDATIONER FÖR 2026</t>
  </si>
  <si>
    <t xml:space="preserve">NYCKELINSIKTER 2025</t>
  </si>
  <si>
    <t xml:space="preserve">#</t>
  </si>
  <si>
    <t xml:space="preserve">Område</t>
  </si>
  <si>
    <t xml:space="preserve">Insikt</t>
  </si>
  <si>
    <t xml:space="preserve">Detalj &amp; Rekommendation</t>
  </si>
  <si>
    <t xml:space="preserve">ROAS per kanal</t>
  </si>
  <si>
    <t xml:space="preserve">Shopping levererade högst ROAS (7.86x), följt av PMax (6.98x) och Search (5.98x)</t>
  </si>
  <si>
    <t xml:space="preserve">Shopping bör få ökad budgetandel 2026. Produktkatalogen med 1 250 produkter utnyttjas väl, men ytterligare optimering av titlar och bilder kan driva ännu bättre resultat.</t>
  </si>
  <si>
    <t xml:space="preserve">Säsongsmönster</t>
  </si>
  <si>
    <t xml:space="preserve">Q4 stod för 37% av årets totala konverteringsvärde med 39% av budgeten</t>
  </si>
  <si>
    <t xml:space="preserve">November var årets starkaste månad (1,93 MSEK konv.värde). Budgetallokering till Q4 var korrekt dimensionerad och bör behållas 2026.</t>
  </si>
  <si>
    <t xml:space="preserve">Sökordskvalitet</t>
  </si>
  <si>
    <t xml:space="preserve">Snitt Quality Score 7.2 — bra men förbättringspotential finns</t>
  </si>
  <si>
    <t xml:space="preserve">Sökord med QS 6 eller lägre (kontorsinredning, kuddfodral) behöver bättre landningssidor och annonsrelevans. QS 8+ sökord (doftljus, mors dag present, black friday) bör få ökad budget.</t>
  </si>
  <si>
    <t xml:space="preserve">Search hade högst konverteringsgrad (2.16%) medan Display var lägst (1.26%)</t>
  </si>
  <si>
    <t xml:space="preserve">Display används primärt för awareness och retargeting — låg konvertering är väntat. PMax konverteringsgrad (1.93%) förbättrades under Q3-Q4 tack vare mer konverteringsdata.</t>
  </si>
  <si>
    <t xml:space="preserve">CPC-utveckling</t>
  </si>
  <si>
    <t xml:space="preserve">CPC ökade 12% YoY, mest i Q4 pga ökad konkurrens</t>
  </si>
  <si>
    <t xml:space="preserve">Black Friday-veckan hade CPC-toppar på 5,20 kr (Search). Motvikt: ökad ROAS kompenserade högre CPC. Budgetera 10-15% högre CPC för 2026.</t>
  </si>
  <si>
    <t xml:space="preserve">KANALSPECIFIKA INSIKTER</t>
  </si>
  <si>
    <t xml:space="preserve">Branded search (varumärke + produktnamn) hade ROAS 12.4x, generisk search 4.8x</t>
  </si>
  <si>
    <t xml:space="preserve">Skydda branded terms med exakta matchningar. Generiska termer bör optimeras med negativa sökord — 18% av budgeten gick till irrelevanta sökningar (search terms report).</t>
  </si>
  <si>
    <t xml:space="preserve">Doftljus- och ljuskategorin stod för 23% av all Shopping-intäkt</t>
  </si>
  <si>
    <t xml:space="preserve">Säkerställ att produkttitlar innehåller säsongstermer (jul, vår, höst). Implementera Custom Labels för att segmentera high-margin produkter och öka bud på dessa.</t>
  </si>
  <si>
    <t xml:space="preserve">PMax förbättrades successivt — Q4 ROAS 7.45x vs Q1 ROAS 6.65x</t>
  </si>
  <si>
    <t xml:space="preserve">Machine learning-algoritmerna behövde ~3 månader för att optimera. Asset Groups med livsstilsbilder överträffade produktbilder med 35% högre CTR.</t>
  </si>
  <si>
    <t xml:space="preserve">Retargeting Display hade ROAS 5.8x vs prospecting Display 2.4x</t>
  </si>
  <si>
    <t xml:space="preserve">Begränsa prospecting Display till kollektionslanseringar och varumärkesbyggande. Retargeting-listor (7/14/30 dagar) bör segmenteras med olika budskap per tidsfönster.</t>
  </si>
  <si>
    <t xml:space="preserve">YouTube</t>
  </si>
  <si>
    <t xml:space="preserve">YouTube TrueView for Action levererade 3.82x ROAS, bättre än väntat</t>
  </si>
  <si>
    <t xml:space="preserve">15-sekunders annonser hade 78% completion rate vs 45% för 30-sekunders. Investera i fler korta, produktfokuserade videoannonser för 2026.</t>
  </si>
  <si>
    <t xml:space="preserve">FÖRBÄTTRINGSOMRÅDEN</t>
  </si>
  <si>
    <t xml:space="preserve">Negativa sökord</t>
  </si>
  <si>
    <t xml:space="preserve">Uppskattningsvis 180 000 kr (16%) spenderades på irrelevanta klick</t>
  </si>
  <si>
    <t xml:space="preserve">Implementera veckovis review av Search Terms Report. Bygg ut negativa sökordlistor per kampanj. Fokus på att filtrera bort DIY, begagnat, och konkurrentnamn.</t>
  </si>
  <si>
    <t xml:space="preserve">Landningssidor</t>
  </si>
  <si>
    <t xml:space="preserve">Snitt bounce rate 42% — förbättringspotential 10-15 procentenheter</t>
  </si>
  <si>
    <t xml:space="preserve">A/B-testa landningssidor med snabbare laddningstid (mål &lt;2s), tydligare CTA och produktrekommendationer. Höstkollektionen och Back to School hade sämst bounce rate (46-49%).</t>
  </si>
  <si>
    <t xml:space="preserve">Konverteringsspårning</t>
  </si>
  <si>
    <t xml:space="preserve">Enhanced Conversions ej implementerat — uppskattad 10-15% underrapportering</t>
  </si>
  <si>
    <t xml:space="preserve">Implementera Enhanced Conversions och Consent Mode v2 för bättre attribution. Server-side tagging bör utredas för att motverka cookie-förluster.</t>
  </si>
  <si>
    <t xml:space="preserve">Budautomation</t>
  </si>
  <si>
    <t xml:space="preserve">Manuella bud på 35% av Search-kampanjer — suboptimalt</t>
  </si>
  <si>
    <t xml:space="preserve">Migrera alla kampanjer till Target ROAS eller Maximize Conversion Value. Sätt konservativa mål initialt (80% av historisk ROAS) och optimera uppåt.</t>
  </si>
  <si>
    <t xml:space="preserve">Broad Match</t>
  </si>
  <si>
    <t xml:space="preserve">Broad Match-sökord hade 22% lägre ROAS än Phrase/Exact</t>
  </si>
  <si>
    <t xml:space="preserve">Broad Match fungerade bäst med Smart Bidding. Utan Smart Bidding bör Broad Match undvikas. Testa Broad Match + Target ROAS på toppkampanjer under Q1 2026.</t>
  </si>
  <si>
    <t xml:space="preserve">REKOMMENDATIONER FÖR 2026</t>
  </si>
  <si>
    <t xml:space="preserve">Budgetökning</t>
  </si>
  <si>
    <t xml:space="preserve">Öka Google Ads-budget med 18% till ~1 365 000 kr</t>
  </si>
  <si>
    <t xml:space="preserve">Motivering: ROAS 6.40x motiverar ökad investering. Fördela: Search +10%, Shopping +25%, PMax +20%, Display +5%, YouTube +15%.</t>
  </si>
  <si>
    <t xml:space="preserve">Shopping-optimering</t>
  </si>
  <si>
    <t xml:space="preserve">Prioritera Shopping och PMax — öka från 50% till 58% av total budget</t>
  </si>
  <si>
    <t xml:space="preserve">Implementera: produktflödeoptimerare (Feedonomics/DataFeedWatch), Custom Labels för marginal-baserad budgivning, Merchant Promotions för kampanjperioder.</t>
  </si>
  <si>
    <t xml:space="preserve">Audience-expansion</t>
  </si>
  <si>
    <t xml:space="preserve">Implementera Customer Match och Similar Audiences på alla kampanjtyper</t>
  </si>
  <si>
    <t xml:space="preserve">Ladda upp kundklubbslista (16 200 medlemmar) som Customer Match. Skapa Similar Audiences baserat på toppköpare (&gt;3 köp/år). Exkludera befintliga kunder från prospecting.</t>
  </si>
  <si>
    <t xml:space="preserve">Mätning</t>
  </si>
  <si>
    <t xml:space="preserve">Implementera full GA4-integration med consent mode och server-side tagging</t>
  </si>
  <si>
    <t xml:space="preserve">Mål: 95%+ konverteringsspårning. Implementera offline conversion import för butiksköp som initierats online. Sätt upp Data-Driven Attribution som standard.</t>
  </si>
  <si>
    <t xml:space="preserve">Kreativ strategi</t>
  </si>
  <si>
    <t xml:space="preserve">Testa Demand Gen-kampanjer som komplement till Display och YouTube</t>
  </si>
  <si>
    <t xml:space="preserve">Googles nya Demand Gen-format kombinerar YouTube, Discover och Gmail. Testa under Q2 2026 med 5% av total budget som pilot.</t>
  </si>
  <si>
    <t xml:space="preserve">Automatisering</t>
  </si>
  <si>
    <t xml:space="preserve">Implementera Google Ads Scripts för regelbaserade justeringar</t>
  </si>
  <si>
    <t xml:space="preserve">Automatisera: budgetjusteringar vid ROAS-avvikelser, pausa underpresterande sökord, varning vid QS-försämring, daglig rapport via e-post.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</si>
</sst>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&quot; kr&quot;"/>
    <numFmt numFmtId="166" formatCode="0.00\x"/>
    <numFmt numFmtId="167" formatCode="#,##0"/>
    <numFmt numFmtId="168" formatCode="0.00%"/>
    <numFmt numFmtId="169" formatCode="0.00&quot; kr&quot;"/>
    <numFmt numFmtId="170" formatCode="0.0%"/>
    <numFmt numFmtId="171" formatCode="0.0"/>
    <numFmt numFmtId="172" formatCode="0%"/>
    <numFmt numFmtId="173" formatCode="0"/>
  </numFmts>
  <fonts count="11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FFFFFF"/>
      <name val="Arial"/>
      <family val="0"/>
      <charset val="1"/>
    </font>
    <font>
      <sz val="10"/>
      <color rgb="FF666666"/>
      <name val="Arial"/>
      <family val="0"/>
      <charset val="1"/>
    </font>
    <font>
      <b val="true"/>
      <sz val="12"/>
      <color rgb="FF4285F4"/>
      <name val="Arial"/>
      <family val="0"/>
      <charset val="1"/>
    </font>
    <font>
      <b val="true"/>
      <sz val="10"/>
      <color rgb="FFFFFFFF"/>
      <name val="Arial"/>
      <family val="0"/>
      <charset val="1"/>
    </font>
    <font>
      <b val="true"/>
      <sz val="10"/>
      <name val="Arial"/>
      <family val="0"/>
      <charset val="1"/>
    </font>
    <font>
      <sz val="10"/>
      <name val="Arial"/>
      <family val="0"/>
      <charset val="1"/>
    </font>
    <font>
      <b val="true"/>
      <sz val="11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4285F4"/>
        <bgColor rgb="FF0066CC"/>
      </patternFill>
    </fill>
    <fill>
      <patternFill patternType="solid">
        <fgColor rgb="FFF2F2F2"/>
        <bgColor rgb="FFE2EFDA"/>
      </patternFill>
    </fill>
    <fill>
      <patternFill patternType="solid">
        <fgColor rgb="FFE2EFDA"/>
        <bgColor rgb="FFF2F2F2"/>
      </patternFill>
    </fill>
    <fill>
      <patternFill patternType="solid">
        <fgColor rgb="FF3C4043"/>
        <bgColor rgb="FF3333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DADCE0"/>
      </left>
      <right style="thin">
        <color rgb="FFDADCE0"/>
      </right>
      <top style="thin">
        <color rgb="FFDADCE0"/>
      </top>
      <bottom style="thin">
        <color rgb="FFDADCE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9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ADC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C99"/>
      <rgbColor rgb="FF4285F4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40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4285F4"/>
    <pageSetUpPr fitToPage="false"/>
  </sheetPr>
  <dimension ref="A1:J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7" min="1" style="0" width="14"/>
    <col collapsed="false" customWidth="true" hidden="false" outlineLevel="0" max="8" min="8" style="0" width="16"/>
    <col collapsed="false" customWidth="true" hidden="false" outlineLevel="0" max="10" min="9" style="0" width="10"/>
  </cols>
  <sheetData>
    <row r="1" customFormat="false" ht="39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4" customFormat="false" ht="15" hidden="false" customHeight="false" outlineLevel="0" collapsed="false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</row>
    <row r="5" customFormat="false" ht="15" hidden="false" customHeight="false" outlineLevel="0" collapsed="false">
      <c r="A5" s="4" t="s">
        <v>3</v>
      </c>
      <c r="B5" s="4" t="s">
        <v>4</v>
      </c>
      <c r="C5" s="4" t="s">
        <v>3</v>
      </c>
      <c r="D5" s="4" t="s">
        <v>4</v>
      </c>
      <c r="E5" s="4" t="s">
        <v>3</v>
      </c>
      <c r="F5" s="4" t="s">
        <v>4</v>
      </c>
    </row>
    <row r="6" customFormat="false" ht="23.85" hidden="false" customHeight="false" outlineLevel="0" collapsed="false">
      <c r="A6" s="5" t="s">
        <v>5</v>
      </c>
      <c r="B6" s="6" t="n">
        <v>1156000</v>
      </c>
      <c r="C6" s="5" t="s">
        <v>6</v>
      </c>
      <c r="D6" s="6" t="n">
        <v>7398400</v>
      </c>
      <c r="E6" s="5" t="s">
        <v>7</v>
      </c>
      <c r="F6" s="7" t="n">
        <f aca="false">D6/B6</f>
        <v>6.4</v>
      </c>
    </row>
    <row r="7" customFormat="false" ht="23.85" hidden="false" customHeight="false" outlineLevel="0" collapsed="false">
      <c r="A7" s="8" t="s">
        <v>8</v>
      </c>
      <c r="B7" s="9" t="n">
        <v>82450000</v>
      </c>
      <c r="C7" s="8" t="s">
        <v>9</v>
      </c>
      <c r="D7" s="9" t="n">
        <v>2648000</v>
      </c>
      <c r="E7" s="8" t="s">
        <v>10</v>
      </c>
      <c r="F7" s="10" t="n">
        <f aca="false">D7/B7</f>
        <v>0.032116434202547</v>
      </c>
    </row>
    <row r="8" customFormat="false" ht="35.05" hidden="false" customHeight="false" outlineLevel="0" collapsed="false">
      <c r="A8" s="5" t="s">
        <v>11</v>
      </c>
      <c r="B8" s="11" t="n">
        <f aca="false">B6/D7</f>
        <v>0.436555891238671</v>
      </c>
      <c r="C8" s="5" t="s">
        <v>12</v>
      </c>
      <c r="D8" s="12" t="n">
        <v>52840</v>
      </c>
      <c r="E8" s="5" t="s">
        <v>13</v>
      </c>
      <c r="F8" s="13" t="n">
        <f aca="false">D8/D7</f>
        <v>0.0199546827794562</v>
      </c>
    </row>
    <row r="9" customFormat="false" ht="23.85" hidden="false" customHeight="false" outlineLevel="0" collapsed="false">
      <c r="A9" s="8" t="s">
        <v>14</v>
      </c>
      <c r="B9" s="14" t="n">
        <v>0.342</v>
      </c>
      <c r="C9" s="8" t="s">
        <v>15</v>
      </c>
      <c r="D9" s="15" t="n">
        <v>7.2</v>
      </c>
      <c r="E9" s="8" t="s">
        <v>16</v>
      </c>
      <c r="F9" s="16" t="n">
        <f aca="false">B6/D8</f>
        <v>21.8773656320969</v>
      </c>
    </row>
    <row r="12" customFormat="false" ht="15" hidden="false" customHeight="false" outlineLevel="0" collapsed="false">
      <c r="A12" s="3" t="s">
        <v>17</v>
      </c>
      <c r="B12" s="3"/>
      <c r="C12" s="3"/>
      <c r="D12" s="3"/>
      <c r="E12" s="3"/>
      <c r="F12" s="3"/>
      <c r="G12" s="3"/>
      <c r="H12" s="3"/>
      <c r="I12" s="3"/>
      <c r="J12" s="3"/>
    </row>
    <row r="13" customFormat="false" ht="23.85" hidden="false" customHeight="false" outlineLevel="0" collapsed="false">
      <c r="A13" s="4" t="s">
        <v>18</v>
      </c>
      <c r="B13" s="4" t="s">
        <v>19</v>
      </c>
      <c r="C13" s="4" t="s">
        <v>20</v>
      </c>
      <c r="D13" s="4" t="s">
        <v>21</v>
      </c>
      <c r="E13" s="4" t="s">
        <v>22</v>
      </c>
      <c r="F13" s="4" t="s">
        <v>23</v>
      </c>
      <c r="G13" s="4" t="s">
        <v>24</v>
      </c>
      <c r="H13" s="4" t="s">
        <v>25</v>
      </c>
      <c r="I13" s="4" t="s">
        <v>26</v>
      </c>
      <c r="J13" s="4" t="s">
        <v>27</v>
      </c>
    </row>
    <row r="14" customFormat="false" ht="15" hidden="false" customHeight="false" outlineLevel="0" collapsed="false">
      <c r="A14" s="5" t="s">
        <v>28</v>
      </c>
      <c r="B14" s="6" t="n">
        <v>82000</v>
      </c>
      <c r="C14" s="6" t="n">
        <v>68000</v>
      </c>
      <c r="D14" s="6" t="n">
        <v>55000</v>
      </c>
      <c r="E14" s="6" t="n">
        <v>28000</v>
      </c>
      <c r="F14" s="6" t="n">
        <v>22000</v>
      </c>
      <c r="G14" s="6" t="n">
        <f aca="false">SUM(B14:F14)</f>
        <v>255000</v>
      </c>
      <c r="H14" s="6" t="n">
        <v>1482600</v>
      </c>
      <c r="I14" s="17" t="n">
        <f aca="false">H14/G14</f>
        <v>5.81411764705882</v>
      </c>
      <c r="J14" s="12" t="n">
        <v>10580</v>
      </c>
    </row>
    <row r="15" customFormat="false" ht="15" hidden="false" customHeight="false" outlineLevel="0" collapsed="false">
      <c r="A15" s="8" t="s">
        <v>29</v>
      </c>
      <c r="B15" s="18" t="n">
        <v>78000</v>
      </c>
      <c r="C15" s="18" t="n">
        <v>72000</v>
      </c>
      <c r="D15" s="18" t="n">
        <v>62000</v>
      </c>
      <c r="E15" s="18" t="n">
        <v>32000</v>
      </c>
      <c r="F15" s="18" t="n">
        <v>25000</v>
      </c>
      <c r="G15" s="18" t="n">
        <f aca="false">SUM(B15:F15)</f>
        <v>269000</v>
      </c>
      <c r="H15" s="18" t="n">
        <v>1715800</v>
      </c>
      <c r="I15" s="19" t="n">
        <f aca="false">H15/G15</f>
        <v>6.37843866171004</v>
      </c>
      <c r="J15" s="9" t="n">
        <v>12420</v>
      </c>
    </row>
    <row r="16" customFormat="false" ht="15" hidden="false" customHeight="false" outlineLevel="0" collapsed="false">
      <c r="A16" s="5" t="s">
        <v>30</v>
      </c>
      <c r="B16" s="6" t="n">
        <v>68000</v>
      </c>
      <c r="C16" s="6" t="n">
        <v>58000</v>
      </c>
      <c r="D16" s="6" t="n">
        <v>52000</v>
      </c>
      <c r="E16" s="6" t="n">
        <v>25000</v>
      </c>
      <c r="F16" s="6" t="n">
        <v>18000</v>
      </c>
      <c r="G16" s="6" t="n">
        <f aca="false">SUM(B16:F16)</f>
        <v>221000</v>
      </c>
      <c r="H16" s="6" t="n">
        <v>1348200</v>
      </c>
      <c r="I16" s="17" t="n">
        <f aca="false">H16/G16</f>
        <v>6.10045248868778</v>
      </c>
      <c r="J16" s="12" t="n">
        <v>9840</v>
      </c>
    </row>
    <row r="17" customFormat="false" ht="15" hidden="false" customHeight="false" outlineLevel="0" collapsed="false">
      <c r="A17" s="8" t="s">
        <v>31</v>
      </c>
      <c r="B17" s="18" t="n">
        <v>128000</v>
      </c>
      <c r="C17" s="18" t="n">
        <v>118000</v>
      </c>
      <c r="D17" s="18" t="n">
        <v>95000</v>
      </c>
      <c r="E17" s="18" t="n">
        <v>52000</v>
      </c>
      <c r="F17" s="18" t="n">
        <v>38000</v>
      </c>
      <c r="G17" s="18" t="n">
        <f aca="false">SUM(B17:F17)</f>
        <v>431000</v>
      </c>
      <c r="H17" s="18" t="n">
        <v>2851800</v>
      </c>
      <c r="I17" s="19" t="n">
        <f aca="false">H17/G17</f>
        <v>6.61670533642691</v>
      </c>
      <c r="J17" s="9" t="n">
        <v>20000</v>
      </c>
    </row>
    <row r="18" customFormat="false" ht="15" hidden="false" customHeight="false" outlineLevel="0" collapsed="false">
      <c r="A18" s="20" t="s">
        <v>32</v>
      </c>
      <c r="B18" s="21" t="n">
        <f aca="false">SUM(B14:B17)</f>
        <v>356000</v>
      </c>
      <c r="C18" s="21" t="n">
        <f aca="false">SUM(C14:C17)</f>
        <v>316000</v>
      </c>
      <c r="D18" s="21" t="n">
        <f aca="false">SUM(D14:D17)</f>
        <v>264000</v>
      </c>
      <c r="E18" s="21" t="n">
        <f aca="false">SUM(E14:E17)</f>
        <v>137000</v>
      </c>
      <c r="F18" s="21" t="n">
        <f aca="false">SUM(F14:F17)</f>
        <v>103000</v>
      </c>
      <c r="G18" s="21" t="n">
        <f aca="false">SUM(G14:G17)</f>
        <v>1176000</v>
      </c>
      <c r="H18" s="21" t="n">
        <f aca="false">SUM(H14:H17)</f>
        <v>7398400</v>
      </c>
      <c r="I18" s="22" t="n">
        <f aca="false">H18/G18</f>
        <v>6.29115646258503</v>
      </c>
      <c r="J18" s="23" t="n">
        <f aca="false">SUM(J14:J17)</f>
        <v>52840</v>
      </c>
    </row>
  </sheetData>
  <mergeCells count="4">
    <mergeCell ref="A1:J1"/>
    <mergeCell ref="A2:J2"/>
    <mergeCell ref="A4:J4"/>
    <mergeCell ref="A12:J12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4285F4"/>
    <pageSetUpPr fitToPage="false"/>
  </sheetPr>
  <dimension ref="A1:R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2" topLeftCell="E3" activePane="bottomRight" state="frozen"/>
      <selection pane="topLeft" activeCell="A1" activeCellId="0" sqref="A1"/>
      <selection pane="topRight" activeCell="E1" activeCellId="0" sqref="E1"/>
      <selection pane="bottomLeft" activeCell="A3" activeCellId="0" sqref="A3"/>
      <selection pane="bottomRigh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30"/>
    <col collapsed="false" customWidth="true" hidden="false" outlineLevel="0" max="3" min="2" style="0" width="20"/>
    <col collapsed="false" customWidth="true" hidden="false" outlineLevel="0" max="4" min="4" style="0" width="28"/>
    <col collapsed="false" customWidth="true" hidden="false" outlineLevel="0" max="5" min="5" style="0" width="16"/>
    <col collapsed="false" customWidth="true" hidden="false" outlineLevel="0" max="6" min="6" style="0" width="14"/>
    <col collapsed="false" customWidth="true" hidden="false" outlineLevel="0" max="7" min="7" style="0" width="12"/>
    <col collapsed="false" customWidth="true" hidden="false" outlineLevel="0" max="9" min="8" style="0" width="10"/>
    <col collapsed="false" customWidth="true" hidden="false" outlineLevel="0" max="10" min="10" style="0" width="14"/>
    <col collapsed="false" customWidth="true" hidden="false" outlineLevel="0" max="11" min="11" style="0" width="16"/>
    <col collapsed="false" customWidth="true" hidden="false" outlineLevel="0" max="13" min="12" style="0" width="10"/>
    <col collapsed="false" customWidth="true" hidden="false" outlineLevel="0" max="15" min="14" style="0" width="12"/>
    <col collapsed="false" customWidth="true" hidden="false" outlineLevel="0" max="16" min="16" style="0" width="16"/>
    <col collapsed="false" customWidth="true" hidden="false" outlineLevel="0" max="17" min="17" style="0" width="14"/>
    <col collapsed="false" customWidth="true" hidden="false" outlineLevel="0" max="18" min="18" style="0" width="12"/>
  </cols>
  <sheetData>
    <row r="1" customFormat="false" ht="39.75" hidden="false" customHeight="true" outlineLevel="0" collapsed="false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customFormat="false" ht="36" hidden="false" customHeight="true" outlineLevel="0" collapsed="false">
      <c r="A2" s="4" t="s">
        <v>34</v>
      </c>
      <c r="B2" s="4" t="s">
        <v>35</v>
      </c>
      <c r="C2" s="4" t="s">
        <v>36</v>
      </c>
      <c r="D2" s="4" t="s">
        <v>37</v>
      </c>
      <c r="E2" s="4" t="s">
        <v>38</v>
      </c>
      <c r="F2" s="4" t="s">
        <v>39</v>
      </c>
      <c r="G2" s="4" t="s">
        <v>40</v>
      </c>
      <c r="H2" s="4" t="s">
        <v>41</v>
      </c>
      <c r="I2" s="4" t="s">
        <v>42</v>
      </c>
      <c r="J2" s="4" t="s">
        <v>43</v>
      </c>
      <c r="K2" s="4" t="s">
        <v>44</v>
      </c>
      <c r="L2" s="4" t="s">
        <v>26</v>
      </c>
      <c r="M2" s="4" t="s">
        <v>45</v>
      </c>
      <c r="N2" s="4" t="s">
        <v>46</v>
      </c>
      <c r="O2" s="4" t="s">
        <v>47</v>
      </c>
      <c r="P2" s="4" t="s">
        <v>48</v>
      </c>
      <c r="Q2" s="4" t="s">
        <v>49</v>
      </c>
      <c r="R2" s="4" t="s">
        <v>50</v>
      </c>
    </row>
    <row r="3" customFormat="false" ht="25.5" hidden="false" customHeight="true" outlineLevel="0" collapsed="false">
      <c r="A3" s="24" t="s">
        <v>51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customFormat="false" ht="33.75" hidden="false" customHeight="true" outlineLevel="0" collapsed="false">
      <c r="A4" s="5" t="s">
        <v>52</v>
      </c>
      <c r="B4" s="25" t="s">
        <v>53</v>
      </c>
      <c r="C4" s="25" t="s">
        <v>54</v>
      </c>
      <c r="D4" s="25" t="s">
        <v>55</v>
      </c>
      <c r="E4" s="6" t="n">
        <v>58000</v>
      </c>
      <c r="F4" s="12" t="n">
        <v>4820000</v>
      </c>
      <c r="G4" s="12" t="n">
        <v>148200</v>
      </c>
      <c r="H4" s="26" t="n">
        <f aca="false">G4/F4</f>
        <v>0.030746887966805</v>
      </c>
      <c r="I4" s="11" t="n">
        <f aca="false">E4/G4</f>
        <v>0.39136302294197</v>
      </c>
      <c r="J4" s="12" t="n">
        <v>4280</v>
      </c>
      <c r="K4" s="6" t="n">
        <v>612400</v>
      </c>
      <c r="L4" s="17" t="n">
        <f aca="false">K4/E4</f>
        <v>10.5586206896552</v>
      </c>
      <c r="M4" s="26" t="n">
        <f aca="false">J4/G4</f>
        <v>0.0288798920377868</v>
      </c>
      <c r="N4" s="27" t="n">
        <v>0.38</v>
      </c>
      <c r="O4" s="28" t="n">
        <v>7.4</v>
      </c>
      <c r="P4" s="11" t="n">
        <f aca="false">E4/J4</f>
        <v>13.5514018691589</v>
      </c>
      <c r="Q4" s="29" t="n">
        <v>0.62</v>
      </c>
      <c r="R4" s="29" t="n">
        <v>0.42</v>
      </c>
    </row>
    <row r="5" customFormat="false" ht="33.75" hidden="false" customHeight="true" outlineLevel="0" collapsed="false">
      <c r="A5" s="5" t="s">
        <v>56</v>
      </c>
      <c r="B5" s="25" t="s">
        <v>57</v>
      </c>
      <c r="C5" s="25" t="s">
        <v>58</v>
      </c>
      <c r="D5" s="25" t="s">
        <v>59</v>
      </c>
      <c r="E5" s="6" t="n">
        <v>42000</v>
      </c>
      <c r="F5" s="12" t="n">
        <v>3180000</v>
      </c>
      <c r="G5" s="12" t="n">
        <v>98400</v>
      </c>
      <c r="H5" s="26" t="n">
        <f aca="false">G5/F5</f>
        <v>0.0309433962264151</v>
      </c>
      <c r="I5" s="11" t="n">
        <f aca="false">E5/G5</f>
        <v>0.426829268292683</v>
      </c>
      <c r="J5" s="12" t="n">
        <v>2640</v>
      </c>
      <c r="K5" s="6" t="n">
        <v>348200</v>
      </c>
      <c r="L5" s="17" t="n">
        <f aca="false">K5/E5</f>
        <v>8.29047619047619</v>
      </c>
      <c r="M5" s="26" t="n">
        <f aca="false">J5/G5</f>
        <v>0.0268292682926829</v>
      </c>
      <c r="N5" s="27" t="n">
        <v>0.31</v>
      </c>
      <c r="O5" s="28" t="n">
        <v>7.1</v>
      </c>
      <c r="P5" s="11" t="n">
        <f aca="false">E5/J5</f>
        <v>15.9090909090909</v>
      </c>
      <c r="Q5" s="29" t="n">
        <v>0.55</v>
      </c>
      <c r="R5" s="29" t="n">
        <v>0.45</v>
      </c>
    </row>
    <row r="6" customFormat="false" ht="33.75" hidden="false" customHeight="true" outlineLevel="0" collapsed="false">
      <c r="A6" s="5" t="s">
        <v>60</v>
      </c>
      <c r="B6" s="25" t="s">
        <v>61</v>
      </c>
      <c r="C6" s="25" t="s">
        <v>54</v>
      </c>
      <c r="D6" s="25" t="s">
        <v>62</v>
      </c>
      <c r="E6" s="6" t="n">
        <v>28000</v>
      </c>
      <c r="F6" s="12" t="n">
        <v>2250000</v>
      </c>
      <c r="G6" s="12" t="n">
        <v>72800</v>
      </c>
      <c r="H6" s="26" t="n">
        <f aca="false">G6/F6</f>
        <v>0.0323555555555556</v>
      </c>
      <c r="I6" s="11" t="n">
        <f aca="false">E6/G6</f>
        <v>0.384615384615385</v>
      </c>
      <c r="J6" s="12" t="n">
        <v>2180</v>
      </c>
      <c r="K6" s="6" t="n">
        <v>312600</v>
      </c>
      <c r="L6" s="17" t="n">
        <f aca="false">K6/E6</f>
        <v>11.1642857142857</v>
      </c>
      <c r="M6" s="26" t="n">
        <f aca="false">J6/G6</f>
        <v>0.0299450549450549</v>
      </c>
      <c r="N6" s="27" t="n">
        <v>0.42</v>
      </c>
      <c r="O6" s="28" t="n">
        <v>7.8</v>
      </c>
      <c r="P6" s="11" t="n">
        <f aca="false">E6/J6</f>
        <v>12.8440366972477</v>
      </c>
      <c r="Q6" s="29" t="n">
        <v>0.68</v>
      </c>
      <c r="R6" s="29" t="n">
        <v>0.38</v>
      </c>
    </row>
    <row r="7" customFormat="false" ht="33.75" hidden="false" customHeight="true" outlineLevel="0" collapsed="false">
      <c r="A7" s="5" t="s">
        <v>63</v>
      </c>
      <c r="B7" s="25" t="s">
        <v>64</v>
      </c>
      <c r="C7" s="25" t="s">
        <v>65</v>
      </c>
      <c r="D7" s="25" t="s">
        <v>66</v>
      </c>
      <c r="E7" s="6" t="n">
        <v>68000</v>
      </c>
      <c r="F7" s="12" t="n">
        <v>5420000</v>
      </c>
      <c r="G7" s="12" t="n">
        <v>152600</v>
      </c>
      <c r="H7" s="26" t="n">
        <f aca="false">G7/F7</f>
        <v>0.0281549815498155</v>
      </c>
      <c r="I7" s="11" t="n">
        <f aca="false">E7/G7</f>
        <v>0.445609436435125</v>
      </c>
      <c r="J7" s="12" t="n">
        <v>3850</v>
      </c>
      <c r="K7" s="6" t="n">
        <v>498200</v>
      </c>
      <c r="L7" s="17" t="n">
        <f aca="false">K7/E7</f>
        <v>7.32647058823529</v>
      </c>
      <c r="M7" s="26" t="n">
        <f aca="false">J7/G7</f>
        <v>0.0252293577981651</v>
      </c>
      <c r="N7" s="27" t="n">
        <v>0.28</v>
      </c>
      <c r="O7" s="28" t="n">
        <v>6.9</v>
      </c>
      <c r="P7" s="11" t="n">
        <f aca="false">E7/J7</f>
        <v>17.6623376623377</v>
      </c>
      <c r="Q7" s="29" t="n">
        <v>0.48</v>
      </c>
      <c r="R7" s="29" t="n">
        <v>0.48</v>
      </c>
    </row>
    <row r="8" customFormat="false" ht="33.75" hidden="false" customHeight="true" outlineLevel="0" collapsed="false">
      <c r="A8" s="5" t="s">
        <v>67</v>
      </c>
      <c r="B8" s="25" t="s">
        <v>68</v>
      </c>
      <c r="C8" s="25" t="s">
        <v>58</v>
      </c>
      <c r="D8" s="25" t="s">
        <v>69</v>
      </c>
      <c r="E8" s="6" t="n">
        <v>52000</v>
      </c>
      <c r="F8" s="12" t="n">
        <v>4150000</v>
      </c>
      <c r="G8" s="12" t="n">
        <v>128400</v>
      </c>
      <c r="H8" s="26" t="n">
        <f aca="false">G8/F8</f>
        <v>0.0309397590361446</v>
      </c>
      <c r="I8" s="11" t="n">
        <f aca="false">E8/G8</f>
        <v>0.404984423676012</v>
      </c>
      <c r="J8" s="12" t="n">
        <v>3420</v>
      </c>
      <c r="K8" s="6" t="n">
        <v>438600</v>
      </c>
      <c r="L8" s="17" t="n">
        <f aca="false">K8/E8</f>
        <v>8.43461538461538</v>
      </c>
      <c r="M8" s="26" t="n">
        <f aca="false">J8/G8</f>
        <v>0.0266355140186916</v>
      </c>
      <c r="N8" s="27" t="n">
        <v>0.35</v>
      </c>
      <c r="O8" s="28" t="n">
        <v>7.3</v>
      </c>
      <c r="P8" s="11" t="n">
        <f aca="false">E8/J8</f>
        <v>15.2046783625731</v>
      </c>
      <c r="Q8" s="29" t="n">
        <v>0.58</v>
      </c>
      <c r="R8" s="29" t="n">
        <v>0.43</v>
      </c>
    </row>
    <row r="9" customFormat="false" ht="25.5" hidden="false" customHeight="true" outlineLevel="0" collapsed="false">
      <c r="A9" s="24" t="s">
        <v>70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</row>
    <row r="10" customFormat="false" ht="33.75" hidden="false" customHeight="true" outlineLevel="0" collapsed="false">
      <c r="A10" s="5" t="s">
        <v>71</v>
      </c>
      <c r="B10" s="25" t="s">
        <v>72</v>
      </c>
      <c r="C10" s="25" t="s">
        <v>54</v>
      </c>
      <c r="D10" s="25" t="s">
        <v>73</v>
      </c>
      <c r="E10" s="6" t="n">
        <v>62000</v>
      </c>
      <c r="F10" s="12" t="n">
        <v>5180000</v>
      </c>
      <c r="G10" s="12" t="n">
        <v>165800</v>
      </c>
      <c r="H10" s="26" t="n">
        <f aca="false">G10/F10</f>
        <v>0.032007722007722</v>
      </c>
      <c r="I10" s="11" t="n">
        <f aca="false">E10/G10</f>
        <v>0.37394451145959</v>
      </c>
      <c r="J10" s="12" t="n">
        <v>4520</v>
      </c>
      <c r="K10" s="6" t="n">
        <v>598400</v>
      </c>
      <c r="L10" s="17" t="n">
        <f aca="false">K10/E10</f>
        <v>9.65161290322581</v>
      </c>
      <c r="M10" s="26" t="n">
        <f aca="false">J10/G10</f>
        <v>0.0272617611580217</v>
      </c>
      <c r="N10" s="27" t="n">
        <v>0.36</v>
      </c>
      <c r="O10" s="28" t="n">
        <v>7.5</v>
      </c>
      <c r="P10" s="11" t="n">
        <f aca="false">E10/J10</f>
        <v>13.716814159292</v>
      </c>
      <c r="Q10" s="29" t="n">
        <v>0.6</v>
      </c>
      <c r="R10" s="29" t="n">
        <v>0.4</v>
      </c>
    </row>
    <row r="11" customFormat="false" ht="33.75" hidden="false" customHeight="true" outlineLevel="0" collapsed="false">
      <c r="A11" s="5" t="s">
        <v>74</v>
      </c>
      <c r="B11" s="25" t="s">
        <v>75</v>
      </c>
      <c r="C11" s="25" t="s">
        <v>54</v>
      </c>
      <c r="D11" s="25" t="s">
        <v>76</v>
      </c>
      <c r="E11" s="6" t="n">
        <v>26000</v>
      </c>
      <c r="F11" s="12" t="n">
        <v>2180000</v>
      </c>
      <c r="G11" s="12" t="n">
        <v>74200</v>
      </c>
      <c r="H11" s="26" t="n">
        <f aca="false">G11/F11</f>
        <v>0.0340366972477064</v>
      </c>
      <c r="I11" s="11" t="n">
        <f aca="false">E11/G11</f>
        <v>0.350404312668464</v>
      </c>
      <c r="J11" s="12" t="n">
        <v>2380</v>
      </c>
      <c r="K11" s="6" t="n">
        <v>342800</v>
      </c>
      <c r="L11" s="17" t="n">
        <f aca="false">K11/E11</f>
        <v>13.1846153846154</v>
      </c>
      <c r="M11" s="26" t="n">
        <f aca="false">J11/G11</f>
        <v>0.0320754716981132</v>
      </c>
      <c r="N11" s="27" t="n">
        <v>0.45</v>
      </c>
      <c r="O11" s="28" t="n">
        <v>8.1</v>
      </c>
      <c r="P11" s="11" t="n">
        <f aca="false">E11/J11</f>
        <v>10.9243697478992</v>
      </c>
      <c r="Q11" s="29" t="n">
        <v>0.72</v>
      </c>
      <c r="R11" s="29" t="n">
        <v>0.35</v>
      </c>
    </row>
    <row r="12" customFormat="false" ht="33.75" hidden="false" customHeight="true" outlineLevel="0" collapsed="false">
      <c r="A12" s="5" t="s">
        <v>77</v>
      </c>
      <c r="B12" s="25" t="s">
        <v>78</v>
      </c>
      <c r="C12" s="25" t="s">
        <v>58</v>
      </c>
      <c r="D12" s="25" t="s">
        <v>79</v>
      </c>
      <c r="E12" s="6" t="n">
        <v>22000</v>
      </c>
      <c r="F12" s="12" t="n">
        <v>1720000</v>
      </c>
      <c r="G12" s="12" t="n">
        <v>58400</v>
      </c>
      <c r="H12" s="26" t="n">
        <f aca="false">G12/F12</f>
        <v>0.033953488372093</v>
      </c>
      <c r="I12" s="11" t="n">
        <f aca="false">E12/G12</f>
        <v>0.376712328767123</v>
      </c>
      <c r="J12" s="12" t="n">
        <v>1680</v>
      </c>
      <c r="K12" s="6" t="n">
        <v>218200</v>
      </c>
      <c r="L12" s="17" t="n">
        <f aca="false">K12/E12</f>
        <v>9.91818181818182</v>
      </c>
      <c r="M12" s="26" t="n">
        <f aca="false">J12/G12</f>
        <v>0.0287671232876712</v>
      </c>
      <c r="N12" s="27" t="n">
        <v>0.32</v>
      </c>
      <c r="O12" s="28" t="n">
        <v>7</v>
      </c>
      <c r="P12" s="11" t="n">
        <f aca="false">E12/J12</f>
        <v>13.0952380952381</v>
      </c>
      <c r="Q12" s="29" t="n">
        <v>0.52</v>
      </c>
      <c r="R12" s="29" t="n">
        <v>0.46</v>
      </c>
    </row>
    <row r="13" customFormat="false" ht="33.75" hidden="false" customHeight="true" outlineLevel="0" collapsed="false">
      <c r="A13" s="5" t="s">
        <v>80</v>
      </c>
      <c r="B13" s="25" t="s">
        <v>81</v>
      </c>
      <c r="C13" s="25" t="s">
        <v>65</v>
      </c>
      <c r="D13" s="25" t="s">
        <v>82</v>
      </c>
      <c r="E13" s="6" t="n">
        <v>72000</v>
      </c>
      <c r="F13" s="12" t="n">
        <v>5850000</v>
      </c>
      <c r="G13" s="12" t="n">
        <v>168200</v>
      </c>
      <c r="H13" s="26" t="n">
        <f aca="false">G13/F13</f>
        <v>0.0287521367521368</v>
      </c>
      <c r="I13" s="11" t="n">
        <f aca="false">E13/G13</f>
        <v>0.428061831153389</v>
      </c>
      <c r="J13" s="12" t="n">
        <v>4280</v>
      </c>
      <c r="K13" s="6" t="n">
        <v>562400</v>
      </c>
      <c r="L13" s="17" t="n">
        <f aca="false">K13/E13</f>
        <v>7.81111111111111</v>
      </c>
      <c r="M13" s="26" t="n">
        <f aca="false">J13/G13</f>
        <v>0.0254458977407848</v>
      </c>
      <c r="N13" s="27" t="n">
        <v>0.29</v>
      </c>
      <c r="O13" s="28" t="n">
        <v>7.2</v>
      </c>
      <c r="P13" s="11" t="n">
        <f aca="false">E13/J13</f>
        <v>16.8224299065421</v>
      </c>
      <c r="Q13" s="29" t="n">
        <v>0.5</v>
      </c>
      <c r="R13" s="29" t="n">
        <v>0.47</v>
      </c>
    </row>
    <row r="14" customFormat="false" ht="33.75" hidden="false" customHeight="true" outlineLevel="0" collapsed="false">
      <c r="A14" s="5" t="s">
        <v>83</v>
      </c>
      <c r="B14" s="25" t="s">
        <v>84</v>
      </c>
      <c r="C14" s="25" t="s">
        <v>58</v>
      </c>
      <c r="D14" s="25" t="s">
        <v>85</v>
      </c>
      <c r="E14" s="6" t="n">
        <v>18000</v>
      </c>
      <c r="F14" s="12" t="n">
        <v>1480000</v>
      </c>
      <c r="G14" s="12" t="n">
        <v>52400</v>
      </c>
      <c r="H14" s="26" t="n">
        <f aca="false">G14/F14</f>
        <v>0.0354054054054054</v>
      </c>
      <c r="I14" s="11" t="n">
        <f aca="false">E14/G14</f>
        <v>0.343511450381679</v>
      </c>
      <c r="J14" s="12" t="n">
        <v>1580</v>
      </c>
      <c r="K14" s="6" t="n">
        <v>208400</v>
      </c>
      <c r="L14" s="17" t="n">
        <f aca="false">K14/E14</f>
        <v>11.5777777777778</v>
      </c>
      <c r="M14" s="26" t="n">
        <f aca="false">J14/G14</f>
        <v>0.0301526717557252</v>
      </c>
      <c r="N14" s="27" t="n">
        <v>0.48</v>
      </c>
      <c r="O14" s="28" t="n">
        <v>7.6</v>
      </c>
      <c r="P14" s="11" t="n">
        <f aca="false">E14/J14</f>
        <v>11.3924050632911</v>
      </c>
      <c r="Q14" s="29" t="n">
        <v>0.65</v>
      </c>
      <c r="R14" s="29" t="n">
        <v>0.39</v>
      </c>
    </row>
    <row r="15" customFormat="false" ht="25.5" hidden="false" customHeight="true" outlineLevel="0" collapsed="false">
      <c r="A15" s="24" t="s">
        <v>86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</row>
    <row r="16" customFormat="false" ht="33.75" hidden="false" customHeight="true" outlineLevel="0" collapsed="false">
      <c r="A16" s="5" t="s">
        <v>87</v>
      </c>
      <c r="B16" s="25" t="s">
        <v>88</v>
      </c>
      <c r="C16" s="25" t="s">
        <v>54</v>
      </c>
      <c r="D16" s="25" t="s">
        <v>89</v>
      </c>
      <c r="E16" s="6" t="n">
        <v>52000</v>
      </c>
      <c r="F16" s="12" t="n">
        <v>4280000</v>
      </c>
      <c r="G16" s="12" t="n">
        <v>138200</v>
      </c>
      <c r="H16" s="26" t="n">
        <f aca="false">G16/F16</f>
        <v>0.0322897196261682</v>
      </c>
      <c r="I16" s="11" t="n">
        <f aca="false">E16/G16</f>
        <v>0.376266280752533</v>
      </c>
      <c r="J16" s="12" t="n">
        <v>3620</v>
      </c>
      <c r="K16" s="6" t="n">
        <v>452800</v>
      </c>
      <c r="L16" s="17" t="n">
        <f aca="false">K16/E16</f>
        <v>8.70769230769231</v>
      </c>
      <c r="M16" s="26" t="n">
        <f aca="false">J16/G16</f>
        <v>0.0261939218523878</v>
      </c>
      <c r="N16" s="27" t="n">
        <v>0.32</v>
      </c>
      <c r="O16" s="28" t="n">
        <v>7.1</v>
      </c>
      <c r="P16" s="11" t="n">
        <f aca="false">E16/J16</f>
        <v>14.3646408839779</v>
      </c>
      <c r="Q16" s="29" t="n">
        <v>0.54</v>
      </c>
      <c r="R16" s="29" t="n">
        <v>0.44</v>
      </c>
    </row>
    <row r="17" customFormat="false" ht="33.75" hidden="false" customHeight="true" outlineLevel="0" collapsed="false">
      <c r="A17" s="5" t="s">
        <v>90</v>
      </c>
      <c r="B17" s="25" t="s">
        <v>91</v>
      </c>
      <c r="C17" s="25" t="s">
        <v>58</v>
      </c>
      <c r="D17" s="25" t="s">
        <v>92</v>
      </c>
      <c r="E17" s="6" t="n">
        <v>34000</v>
      </c>
      <c r="F17" s="12" t="n">
        <v>2680000</v>
      </c>
      <c r="G17" s="12" t="n">
        <v>88400</v>
      </c>
      <c r="H17" s="26" t="n">
        <f aca="false">G17/F17</f>
        <v>0.0329850746268657</v>
      </c>
      <c r="I17" s="11" t="n">
        <f aca="false">E17/G17</f>
        <v>0.384615384615385</v>
      </c>
      <c r="J17" s="12" t="n">
        <v>2280</v>
      </c>
      <c r="K17" s="6" t="n">
        <v>285600</v>
      </c>
      <c r="L17" s="17" t="n">
        <f aca="false">K17/E17</f>
        <v>8.4</v>
      </c>
      <c r="M17" s="26" t="n">
        <f aca="false">J17/G17</f>
        <v>0.0257918552036199</v>
      </c>
      <c r="N17" s="27" t="n">
        <v>0.3</v>
      </c>
      <c r="O17" s="28" t="n">
        <v>6.8</v>
      </c>
      <c r="P17" s="11" t="n">
        <f aca="false">E17/J17</f>
        <v>14.9122807017544</v>
      </c>
      <c r="Q17" s="29" t="n">
        <v>0.48</v>
      </c>
      <c r="R17" s="29" t="n">
        <v>0.49</v>
      </c>
    </row>
    <row r="18" customFormat="false" ht="33.75" hidden="false" customHeight="true" outlineLevel="0" collapsed="false">
      <c r="A18" s="5" t="s">
        <v>93</v>
      </c>
      <c r="B18" s="25" t="s">
        <v>94</v>
      </c>
      <c r="C18" s="25" t="s">
        <v>65</v>
      </c>
      <c r="D18" s="25" t="s">
        <v>95</v>
      </c>
      <c r="E18" s="6" t="n">
        <v>78000</v>
      </c>
      <c r="F18" s="12" t="n">
        <v>6250000</v>
      </c>
      <c r="G18" s="12" t="n">
        <v>182400</v>
      </c>
      <c r="H18" s="26" t="n">
        <f aca="false">G18/F18</f>
        <v>0.029184</v>
      </c>
      <c r="I18" s="11" t="n">
        <f aca="false">E18/G18</f>
        <v>0.427631578947368</v>
      </c>
      <c r="J18" s="12" t="n">
        <v>4680</v>
      </c>
      <c r="K18" s="6" t="n">
        <v>618400</v>
      </c>
      <c r="L18" s="17" t="n">
        <f aca="false">K18/E18</f>
        <v>7.92820512820513</v>
      </c>
      <c r="M18" s="26" t="n">
        <f aca="false">J18/G18</f>
        <v>0.0256578947368421</v>
      </c>
      <c r="N18" s="27" t="n">
        <v>0.3</v>
      </c>
      <c r="O18" s="28" t="n">
        <v>7.3</v>
      </c>
      <c r="P18" s="11" t="n">
        <f aca="false">E18/J18</f>
        <v>16.6666666666667</v>
      </c>
      <c r="Q18" s="29" t="n">
        <v>0.52</v>
      </c>
      <c r="R18" s="29" t="n">
        <v>0.46</v>
      </c>
    </row>
    <row r="19" customFormat="false" ht="33.75" hidden="false" customHeight="true" outlineLevel="0" collapsed="false">
      <c r="A19" s="5" t="s">
        <v>96</v>
      </c>
      <c r="B19" s="25" t="s">
        <v>97</v>
      </c>
      <c r="C19" s="25" t="s">
        <v>54</v>
      </c>
      <c r="D19" s="25" t="s">
        <v>98</v>
      </c>
      <c r="E19" s="6" t="n">
        <v>32000</v>
      </c>
      <c r="F19" s="12" t="n">
        <v>2580000</v>
      </c>
      <c r="G19" s="12" t="n">
        <v>84200</v>
      </c>
      <c r="H19" s="26" t="n">
        <f aca="false">G19/F19</f>
        <v>0.0326356589147287</v>
      </c>
      <c r="I19" s="11" t="n">
        <f aca="false">E19/G19</f>
        <v>0.380047505938242</v>
      </c>
      <c r="J19" s="12" t="n">
        <v>2420</v>
      </c>
      <c r="K19" s="6" t="n">
        <v>328600</v>
      </c>
      <c r="L19" s="17" t="n">
        <f aca="false">K19/E19</f>
        <v>10.26875</v>
      </c>
      <c r="M19" s="26" t="n">
        <f aca="false">J19/G19</f>
        <v>0.0287410926365796</v>
      </c>
      <c r="N19" s="27" t="n">
        <v>0.38</v>
      </c>
      <c r="O19" s="28" t="n">
        <v>7.5</v>
      </c>
      <c r="P19" s="11" t="n">
        <f aca="false">E19/J19</f>
        <v>13.2231404958678</v>
      </c>
      <c r="Q19" s="29" t="n">
        <v>0.62</v>
      </c>
      <c r="R19" s="29" t="n">
        <v>0.4</v>
      </c>
    </row>
    <row r="20" customFormat="false" ht="25.5" hidden="false" customHeight="true" outlineLevel="0" collapsed="false">
      <c r="A20" s="24" t="s">
        <v>99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</row>
    <row r="21" customFormat="false" ht="33.75" hidden="false" customHeight="true" outlineLevel="0" collapsed="false">
      <c r="A21" s="5" t="s">
        <v>100</v>
      </c>
      <c r="B21" s="25" t="s">
        <v>101</v>
      </c>
      <c r="C21" s="25" t="s">
        <v>58</v>
      </c>
      <c r="D21" s="25" t="s">
        <v>102</v>
      </c>
      <c r="E21" s="6" t="n">
        <v>38000</v>
      </c>
      <c r="F21" s="12" t="n">
        <v>3120000</v>
      </c>
      <c r="G21" s="12" t="n">
        <v>102400</v>
      </c>
      <c r="H21" s="26" t="n">
        <f aca="false">G21/F21</f>
        <v>0.0328205128205128</v>
      </c>
      <c r="I21" s="11" t="n">
        <f aca="false">E21/G21</f>
        <v>0.37109375</v>
      </c>
      <c r="J21" s="12" t="n">
        <v>2850</v>
      </c>
      <c r="K21" s="6" t="n">
        <v>368200</v>
      </c>
      <c r="L21" s="17" t="n">
        <f aca="false">K21/E21</f>
        <v>9.68947368421053</v>
      </c>
      <c r="M21" s="26" t="n">
        <f aca="false">J21/G21</f>
        <v>0.02783203125</v>
      </c>
      <c r="N21" s="27" t="n">
        <v>0.34</v>
      </c>
      <c r="O21" s="28" t="n">
        <v>7</v>
      </c>
      <c r="P21" s="11" t="n">
        <f aca="false">E21/J21</f>
        <v>13.3333333333333</v>
      </c>
      <c r="Q21" s="29" t="n">
        <v>0.56</v>
      </c>
      <c r="R21" s="29" t="n">
        <v>0.44</v>
      </c>
    </row>
    <row r="22" customFormat="false" ht="33.75" hidden="false" customHeight="true" outlineLevel="0" collapsed="false">
      <c r="A22" s="5" t="s">
        <v>103</v>
      </c>
      <c r="B22" s="25" t="s">
        <v>104</v>
      </c>
      <c r="C22" s="25" t="s">
        <v>54</v>
      </c>
      <c r="D22" s="25" t="s">
        <v>105</v>
      </c>
      <c r="E22" s="6" t="n">
        <v>28000</v>
      </c>
      <c r="F22" s="12" t="n">
        <v>2250000</v>
      </c>
      <c r="G22" s="12" t="n">
        <v>82400</v>
      </c>
      <c r="H22" s="26" t="n">
        <f aca="false">G22/F22</f>
        <v>0.0366222222222222</v>
      </c>
      <c r="I22" s="11" t="n">
        <f aca="false">E22/G22</f>
        <v>0.339805825242718</v>
      </c>
      <c r="J22" s="12" t="n">
        <v>2680</v>
      </c>
      <c r="K22" s="6" t="n">
        <v>382400</v>
      </c>
      <c r="L22" s="17" t="n">
        <f aca="false">K22/E22</f>
        <v>13.6571428571429</v>
      </c>
      <c r="M22" s="26" t="n">
        <f aca="false">J22/G22</f>
        <v>0.0325242718446602</v>
      </c>
      <c r="N22" s="27" t="n">
        <v>0.46</v>
      </c>
      <c r="O22" s="28" t="n">
        <v>7.8</v>
      </c>
      <c r="P22" s="11" t="n">
        <f aca="false">E22/J22</f>
        <v>10.4477611940299</v>
      </c>
      <c r="Q22" s="29" t="n">
        <v>0.68</v>
      </c>
      <c r="R22" s="29" t="n">
        <v>0.36</v>
      </c>
    </row>
    <row r="23" customFormat="false" ht="33.75" hidden="false" customHeight="true" outlineLevel="0" collapsed="false">
      <c r="A23" s="5" t="s">
        <v>106</v>
      </c>
      <c r="B23" s="25" t="s">
        <v>107</v>
      </c>
      <c r="C23" s="25" t="s">
        <v>108</v>
      </c>
      <c r="D23" s="25" t="s">
        <v>109</v>
      </c>
      <c r="E23" s="6" t="n">
        <v>118000</v>
      </c>
      <c r="F23" s="12" t="n">
        <v>9850000</v>
      </c>
      <c r="G23" s="12" t="n">
        <v>328400</v>
      </c>
      <c r="H23" s="26" t="n">
        <f aca="false">G23/F23</f>
        <v>0.0333401015228426</v>
      </c>
      <c r="I23" s="11" t="n">
        <f aca="false">E23/G23</f>
        <v>0.35931790499391</v>
      </c>
      <c r="J23" s="12" t="n">
        <v>9420</v>
      </c>
      <c r="K23" s="6" t="n">
        <v>1428600</v>
      </c>
      <c r="L23" s="17" t="n">
        <f aca="false">K23/E23</f>
        <v>12.106779661017</v>
      </c>
      <c r="M23" s="26" t="n">
        <f aca="false">J23/G23</f>
        <v>0.0286845310596833</v>
      </c>
      <c r="N23" s="27" t="n">
        <v>0.42</v>
      </c>
      <c r="O23" s="28" t="n">
        <v>8.2</v>
      </c>
      <c r="P23" s="11" t="n">
        <f aca="false">E23/J23</f>
        <v>12.5265392781316</v>
      </c>
      <c r="Q23" s="29" t="n">
        <v>0.72</v>
      </c>
      <c r="R23" s="29" t="n">
        <v>0.33</v>
      </c>
    </row>
    <row r="24" customFormat="false" ht="33.75" hidden="false" customHeight="true" outlineLevel="0" collapsed="false">
      <c r="A24" s="5" t="s">
        <v>110</v>
      </c>
      <c r="B24" s="25" t="s">
        <v>111</v>
      </c>
      <c r="C24" s="25" t="s">
        <v>65</v>
      </c>
      <c r="D24" s="25" t="s">
        <v>112</v>
      </c>
      <c r="E24" s="6" t="n">
        <v>88000</v>
      </c>
      <c r="F24" s="12" t="n">
        <v>7280000</v>
      </c>
      <c r="G24" s="12" t="n">
        <v>218400</v>
      </c>
      <c r="H24" s="26" t="n">
        <f aca="false">G24/F24</f>
        <v>0.03</v>
      </c>
      <c r="I24" s="11" t="n">
        <f aca="false">E24/G24</f>
        <v>0.402930402930403</v>
      </c>
      <c r="J24" s="12" t="n">
        <v>5850</v>
      </c>
      <c r="K24" s="6" t="n">
        <v>824200</v>
      </c>
      <c r="L24" s="17" t="n">
        <f aca="false">K24/E24</f>
        <v>9.36590909090909</v>
      </c>
      <c r="M24" s="26" t="n">
        <f aca="false">J24/G24</f>
        <v>0.0267857142857143</v>
      </c>
      <c r="N24" s="27" t="n">
        <v>0.32</v>
      </c>
      <c r="O24" s="28" t="n">
        <v>7.4</v>
      </c>
      <c r="P24" s="11" t="n">
        <f aca="false">E24/J24</f>
        <v>15.042735042735</v>
      </c>
      <c r="Q24" s="29" t="n">
        <v>0.56</v>
      </c>
      <c r="R24" s="29" t="n">
        <v>0.44</v>
      </c>
    </row>
    <row r="25" customFormat="false" ht="33.75" hidden="false" customHeight="true" outlineLevel="0" collapsed="false">
      <c r="A25" s="5" t="s">
        <v>113</v>
      </c>
      <c r="B25" s="25" t="s">
        <v>114</v>
      </c>
      <c r="C25" s="25" t="s">
        <v>108</v>
      </c>
      <c r="D25" s="25" t="s">
        <v>115</v>
      </c>
      <c r="E25" s="6" t="n">
        <v>126000</v>
      </c>
      <c r="F25" s="12" t="n">
        <v>10420000</v>
      </c>
      <c r="G25" s="12" t="n">
        <v>342800</v>
      </c>
      <c r="H25" s="26" t="n">
        <f aca="false">G25/F25</f>
        <v>0.0328982725527831</v>
      </c>
      <c r="I25" s="11" t="n">
        <f aca="false">E25/G25</f>
        <v>0.367561260210035</v>
      </c>
      <c r="J25" s="12" t="n">
        <v>9820</v>
      </c>
      <c r="K25" s="6" t="n">
        <v>1482600</v>
      </c>
      <c r="L25" s="17" t="n">
        <f aca="false">K25/E25</f>
        <v>11.7666666666667</v>
      </c>
      <c r="M25" s="26" t="n">
        <f aca="false">J25/G25</f>
        <v>0.0286464410735123</v>
      </c>
      <c r="N25" s="27" t="n">
        <v>0.4</v>
      </c>
      <c r="O25" s="28" t="n">
        <v>8</v>
      </c>
      <c r="P25" s="11" t="n">
        <f aca="false">E25/J25</f>
        <v>12.8309572301426</v>
      </c>
      <c r="Q25" s="29" t="n">
        <v>0.7</v>
      </c>
      <c r="R25" s="29" t="n">
        <v>0.35</v>
      </c>
    </row>
    <row r="26" customFormat="false" ht="33.75" hidden="false" customHeight="true" outlineLevel="0" collapsed="false">
      <c r="A26" s="5" t="s">
        <v>116</v>
      </c>
      <c r="B26" s="25" t="s">
        <v>117</v>
      </c>
      <c r="C26" s="25" t="s">
        <v>58</v>
      </c>
      <c r="D26" s="25" t="s">
        <v>118</v>
      </c>
      <c r="E26" s="6" t="n">
        <v>32000</v>
      </c>
      <c r="F26" s="12" t="n">
        <v>2480000</v>
      </c>
      <c r="G26" s="12" t="n">
        <v>82400</v>
      </c>
      <c r="H26" s="26" t="n">
        <f aca="false">G26/F26</f>
        <v>0.0332258064516129</v>
      </c>
      <c r="I26" s="11" t="n">
        <f aca="false">E26/G26</f>
        <v>0.388349514563107</v>
      </c>
      <c r="J26" s="12" t="n">
        <v>2180</v>
      </c>
      <c r="K26" s="6" t="n">
        <v>306800</v>
      </c>
      <c r="L26" s="17" t="n">
        <f aca="false">K26/E26</f>
        <v>9.5875</v>
      </c>
      <c r="M26" s="26" t="n">
        <f aca="false">J26/G26</f>
        <v>0.0264563106796117</v>
      </c>
      <c r="N26" s="27" t="n">
        <v>0.36</v>
      </c>
      <c r="O26" s="28" t="n">
        <v>7.2</v>
      </c>
      <c r="P26" s="11" t="n">
        <f aca="false">E26/J26</f>
        <v>14.6788990825688</v>
      </c>
      <c r="Q26" s="29" t="n">
        <v>0.58</v>
      </c>
      <c r="R26" s="29" t="n">
        <v>0.42</v>
      </c>
    </row>
    <row r="28" customFormat="false" ht="15" hidden="false" customHeight="false" outlineLevel="0" collapsed="false">
      <c r="A28" s="20" t="s">
        <v>32</v>
      </c>
      <c r="B28" s="30"/>
      <c r="C28" s="30"/>
      <c r="D28" s="30"/>
      <c r="E28" s="21" t="n">
        <f aca="false">SUMPRODUCT((LEN(B3:B26)&gt;0)*E3:E26)</f>
        <v>1074000</v>
      </c>
      <c r="F28" s="23" t="n">
        <f aca="false">SUMPRODUCT((LEN(B3:B26)&gt;0)*F3:F26)</f>
        <v>87420000</v>
      </c>
      <c r="G28" s="23" t="n">
        <f aca="false">SUMPRODUCT((LEN(B3:B26)&gt;0)*G3:G26)</f>
        <v>2769400</v>
      </c>
      <c r="H28" s="31" t="n">
        <f aca="false">G28/F28</f>
        <v>0.031679249599634</v>
      </c>
      <c r="I28" s="32" t="n">
        <f aca="false">E28/G28</f>
        <v>0.387809633855709</v>
      </c>
      <c r="J28" s="23" t="n">
        <f aca="false">SUMPRODUCT((LEN(B3:B26)&gt;0)*J3:J26)</f>
        <v>76610</v>
      </c>
      <c r="K28" s="21" t="n">
        <f aca="false">SUMPRODUCT((LEN(B3:B26)&gt;0)*K3:K26)</f>
        <v>10618400</v>
      </c>
      <c r="L28" s="22" t="n">
        <f aca="false">K28/E28</f>
        <v>9.88677839851024</v>
      </c>
      <c r="M28" s="31" t="n">
        <f aca="false">J28/G28</f>
        <v>0.0276630317036181</v>
      </c>
      <c r="N28" s="30"/>
      <c r="O28" s="30"/>
      <c r="P28" s="32" t="n">
        <f aca="false">E28/J28</f>
        <v>14.0190575642866</v>
      </c>
      <c r="Q28" s="30"/>
      <c r="R28" s="30"/>
    </row>
  </sheetData>
  <mergeCells count="5">
    <mergeCell ref="A1:R1"/>
    <mergeCell ref="A3:R3"/>
    <mergeCell ref="A9:R9"/>
    <mergeCell ref="A15:R15"/>
    <mergeCell ref="A20:R2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4285F4"/>
    <pageSetUpPr fitToPage="false"/>
  </sheetPr>
  <dimension ref="A1:L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4" topLeftCell="B5" activePane="bottomRight" state="frozen"/>
      <selection pane="topLeft" activeCell="A1" activeCellId="0" sqref="A1"/>
      <selection pane="topRight" activeCell="B1" activeCellId="0" sqref="B1"/>
      <selection pane="bottomLeft" activeCell="A5" activeCellId="0" sqref="A5"/>
      <selection pane="bottomRigh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22"/>
    <col collapsed="false" customWidth="true" hidden="false" outlineLevel="0" max="2" min="2" style="0" width="16"/>
    <col collapsed="false" customWidth="true" hidden="false" outlineLevel="0" max="3" min="3" style="0" width="10"/>
    <col collapsed="false" customWidth="true" hidden="false" outlineLevel="0" max="4" min="4" style="0" width="16"/>
    <col collapsed="false" customWidth="true" hidden="false" outlineLevel="0" max="5" min="5" style="0" width="14"/>
    <col collapsed="false" customWidth="true" hidden="false" outlineLevel="0" max="6" min="6" style="0" width="10"/>
    <col collapsed="false" customWidth="true" hidden="false" outlineLevel="0" max="7" min="7" style="0" width="12"/>
    <col collapsed="false" customWidth="true" hidden="false" outlineLevel="0" max="8" min="8" style="0" width="14"/>
    <col collapsed="false" customWidth="true" hidden="false" outlineLevel="0" max="9" min="9" style="0" width="18"/>
    <col collapsed="false" customWidth="true" hidden="false" outlineLevel="0" max="11" min="10" style="0" width="10"/>
    <col collapsed="false" customWidth="true" hidden="false" outlineLevel="0" max="12" min="12" style="0" width="14"/>
  </cols>
  <sheetData>
    <row r="1" customFormat="false" ht="39.75" hidden="false" customHeight="true" outlineLevel="0" collapsed="false">
      <c r="A1" s="1" t="s">
        <v>119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customFormat="false" ht="15" hidden="false" customHeight="false" outlineLevel="0" collapsed="false">
      <c r="A3" s="3" t="s">
        <v>120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customFormat="false" ht="15" hidden="false" customHeight="false" outlineLevel="0" collapsed="false">
      <c r="A4" s="4" t="s">
        <v>121</v>
      </c>
      <c r="B4" s="4" t="s">
        <v>122</v>
      </c>
      <c r="C4" s="4" t="s">
        <v>123</v>
      </c>
      <c r="D4" s="4" t="s">
        <v>39</v>
      </c>
      <c r="E4" s="4" t="s">
        <v>40</v>
      </c>
      <c r="F4" s="4" t="s">
        <v>41</v>
      </c>
      <c r="G4" s="4" t="s">
        <v>42</v>
      </c>
      <c r="H4" s="4" t="s">
        <v>43</v>
      </c>
      <c r="I4" s="4" t="s">
        <v>44</v>
      </c>
      <c r="J4" s="4" t="s">
        <v>26</v>
      </c>
      <c r="K4" s="4" t="s">
        <v>45</v>
      </c>
      <c r="L4" s="4" t="s">
        <v>124</v>
      </c>
    </row>
    <row r="5" customFormat="false" ht="15" hidden="false" customHeight="false" outlineLevel="0" collapsed="false">
      <c r="A5" s="5" t="s">
        <v>125</v>
      </c>
      <c r="B5" s="6" t="n">
        <v>356000</v>
      </c>
      <c r="C5" s="27" t="n">
        <f aca="false">B5/B10</f>
        <v>0.307958477508651</v>
      </c>
      <c r="D5" s="12" t="n">
        <v>18250000</v>
      </c>
      <c r="E5" s="12" t="n">
        <v>685200</v>
      </c>
      <c r="F5" s="26" t="n">
        <f aca="false">E5/D5</f>
        <v>0.0375452054794521</v>
      </c>
      <c r="G5" s="11" t="n">
        <f aca="false">B5/E5</f>
        <v>0.519556333917105</v>
      </c>
      <c r="H5" s="12" t="n">
        <v>14820</v>
      </c>
      <c r="I5" s="6" t="n">
        <v>2128400</v>
      </c>
      <c r="J5" s="17" t="n">
        <f aca="false">I5/B5</f>
        <v>5.97865168539326</v>
      </c>
      <c r="K5" s="26" t="n">
        <f aca="false">H5/E5</f>
        <v>0.0216287215411559</v>
      </c>
      <c r="L5" s="11" t="n">
        <f aca="false">B5/H5</f>
        <v>24.0215924426451</v>
      </c>
    </row>
    <row r="6" customFormat="false" ht="15" hidden="false" customHeight="false" outlineLevel="0" collapsed="false">
      <c r="A6" s="8" t="s">
        <v>126</v>
      </c>
      <c r="B6" s="18" t="n">
        <v>316000</v>
      </c>
      <c r="C6" s="33" t="n">
        <f aca="false">B6/B10</f>
        <v>0.273356401384083</v>
      </c>
      <c r="D6" s="9" t="n">
        <v>28450000</v>
      </c>
      <c r="E6" s="9" t="n">
        <v>842600</v>
      </c>
      <c r="F6" s="34" t="n">
        <f aca="false">E6/D6</f>
        <v>0.0296168717047452</v>
      </c>
      <c r="G6" s="16" t="n">
        <f aca="false">B6/E6</f>
        <v>0.375029670068835</v>
      </c>
      <c r="H6" s="9" t="n">
        <v>18250</v>
      </c>
      <c r="I6" s="18" t="n">
        <v>2482600</v>
      </c>
      <c r="J6" s="19" t="n">
        <f aca="false">I6/B6</f>
        <v>7.85632911392405</v>
      </c>
      <c r="K6" s="34" t="n">
        <f aca="false">H6/E6</f>
        <v>0.0216591502492286</v>
      </c>
      <c r="L6" s="16" t="n">
        <f aca="false">B6/H6</f>
        <v>17.3150684931507</v>
      </c>
    </row>
    <row r="7" customFormat="false" ht="15" hidden="false" customHeight="false" outlineLevel="0" collapsed="false">
      <c r="A7" s="5" t="s">
        <v>127</v>
      </c>
      <c r="B7" s="6" t="n">
        <v>264000</v>
      </c>
      <c r="C7" s="27" t="n">
        <f aca="false">B7/B10</f>
        <v>0.228373702422145</v>
      </c>
      <c r="D7" s="12" t="n">
        <v>22180000</v>
      </c>
      <c r="E7" s="12" t="n">
        <v>648200</v>
      </c>
      <c r="F7" s="26" t="n">
        <f aca="false">E7/D7</f>
        <v>0.029224526600541</v>
      </c>
      <c r="G7" s="11" t="n">
        <f aca="false">B7/E7</f>
        <v>0.407281703178032</v>
      </c>
      <c r="H7" s="12" t="n">
        <v>12480</v>
      </c>
      <c r="I7" s="6" t="n">
        <v>1842200</v>
      </c>
      <c r="J7" s="17" t="n">
        <f aca="false">I7/B7</f>
        <v>6.9780303030303</v>
      </c>
      <c r="K7" s="26" t="n">
        <f aca="false">H7/E7</f>
        <v>0.0192533168775069</v>
      </c>
      <c r="L7" s="11" t="n">
        <f aca="false">B7/H7</f>
        <v>21.1538461538462</v>
      </c>
    </row>
    <row r="8" customFormat="false" ht="15" hidden="false" customHeight="false" outlineLevel="0" collapsed="false">
      <c r="A8" s="8" t="s">
        <v>128</v>
      </c>
      <c r="B8" s="18" t="n">
        <v>137000</v>
      </c>
      <c r="C8" s="33" t="n">
        <f aca="false">B8/B10</f>
        <v>0.118512110726644</v>
      </c>
      <c r="D8" s="9" t="n">
        <v>11250000</v>
      </c>
      <c r="E8" s="9" t="n">
        <v>385400</v>
      </c>
      <c r="F8" s="34" t="n">
        <f aca="false">E8/D8</f>
        <v>0.0342577777777778</v>
      </c>
      <c r="G8" s="16" t="n">
        <f aca="false">B8/E8</f>
        <v>0.355474831344058</v>
      </c>
      <c r="H8" s="9" t="n">
        <v>4850</v>
      </c>
      <c r="I8" s="18" t="n">
        <v>628400</v>
      </c>
      <c r="J8" s="19" t="n">
        <f aca="false">I8/B8</f>
        <v>4.58686131386861</v>
      </c>
      <c r="K8" s="34" t="n">
        <f aca="false">H8/E8</f>
        <v>0.0125843279709393</v>
      </c>
      <c r="L8" s="16" t="n">
        <f aca="false">B8/H8</f>
        <v>28.2474226804124</v>
      </c>
    </row>
    <row r="9" customFormat="false" ht="15" hidden="false" customHeight="false" outlineLevel="0" collapsed="false">
      <c r="A9" s="5" t="s">
        <v>129</v>
      </c>
      <c r="B9" s="6" t="n">
        <v>83000</v>
      </c>
      <c r="C9" s="27" t="n">
        <f aca="false">B9/B10</f>
        <v>0.0717993079584775</v>
      </c>
      <c r="D9" s="12" t="n">
        <v>2320000</v>
      </c>
      <c r="E9" s="12" t="n">
        <v>86600</v>
      </c>
      <c r="F9" s="26" t="n">
        <f aca="false">E9/D9</f>
        <v>0.0373275862068966</v>
      </c>
      <c r="G9" s="11" t="n">
        <f aca="false">B9/E9</f>
        <v>0.958429561200924</v>
      </c>
      <c r="H9" s="12" t="n">
        <v>2440</v>
      </c>
      <c r="I9" s="6" t="n">
        <v>316800</v>
      </c>
      <c r="J9" s="17" t="n">
        <f aca="false">I9/B9</f>
        <v>3.81686746987952</v>
      </c>
      <c r="K9" s="26" t="n">
        <f aca="false">H9/E9</f>
        <v>0.028175519630485</v>
      </c>
      <c r="L9" s="11" t="n">
        <f aca="false">B9/H9</f>
        <v>34.016393442623</v>
      </c>
    </row>
    <row r="10" customFormat="false" ht="15" hidden="false" customHeight="false" outlineLevel="0" collapsed="false">
      <c r="A10" s="20" t="s">
        <v>130</v>
      </c>
      <c r="B10" s="21" t="n">
        <f aca="false">SUM(B5:B9)</f>
        <v>1156000</v>
      </c>
      <c r="C10" s="35" t="n">
        <v>1</v>
      </c>
      <c r="D10" s="23" t="n">
        <f aca="false">SUM(D5:D9)</f>
        <v>82450000</v>
      </c>
      <c r="E10" s="23" t="n">
        <f aca="false">SUM(E5:E9)</f>
        <v>2648000</v>
      </c>
      <c r="F10" s="31" t="n">
        <f aca="false">E10/D10</f>
        <v>0.032116434202547</v>
      </c>
      <c r="G10" s="32" t="n">
        <f aca="false">B10/E10</f>
        <v>0.436555891238671</v>
      </c>
      <c r="H10" s="23" t="n">
        <f aca="false">SUM(H5:H9)</f>
        <v>52840</v>
      </c>
      <c r="I10" s="21" t="n">
        <f aca="false">SUM(I5:I9)</f>
        <v>7398400</v>
      </c>
      <c r="J10" s="22" t="n">
        <f aca="false">I10/B10</f>
        <v>6.4</v>
      </c>
      <c r="K10" s="31" t="n">
        <f aca="false">H10/E10</f>
        <v>0.0199546827794562</v>
      </c>
      <c r="L10" s="32" t="n">
        <f aca="false">B10/H10</f>
        <v>21.8773656320969</v>
      </c>
    </row>
    <row r="13" customFormat="false" ht="15" hidden="false" customHeight="false" outlineLevel="0" collapsed="false">
      <c r="A13" s="3" t="s">
        <v>131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customFormat="false" ht="23.85" hidden="false" customHeight="false" outlineLevel="0" collapsed="false">
      <c r="A14" s="4" t="s">
        <v>121</v>
      </c>
      <c r="B14" s="4" t="s">
        <v>132</v>
      </c>
      <c r="C14" s="4" t="s">
        <v>133</v>
      </c>
      <c r="D14" s="4" t="s">
        <v>134</v>
      </c>
      <c r="E14" s="4" t="s">
        <v>135</v>
      </c>
      <c r="F14" s="4" t="s">
        <v>136</v>
      </c>
      <c r="G14" s="4" t="s">
        <v>137</v>
      </c>
      <c r="H14" s="4" t="s">
        <v>138</v>
      </c>
      <c r="I14" s="4" t="s">
        <v>139</v>
      </c>
      <c r="J14" s="4" t="s">
        <v>140</v>
      </c>
      <c r="K14" s="4" t="s">
        <v>141</v>
      </c>
      <c r="L14" s="4" t="s">
        <v>142</v>
      </c>
    </row>
    <row r="15" customFormat="false" ht="15" hidden="false" customHeight="false" outlineLevel="0" collapsed="false">
      <c r="A15" s="5" t="s">
        <v>125</v>
      </c>
      <c r="B15" s="6" t="n">
        <v>82000</v>
      </c>
      <c r="C15" s="17" t="n">
        <v>5.82</v>
      </c>
      <c r="D15" s="6" t="n">
        <v>78000</v>
      </c>
      <c r="E15" s="17" t="n">
        <v>6.15</v>
      </c>
      <c r="F15" s="6" t="n">
        <v>68000</v>
      </c>
      <c r="G15" s="17" t="n">
        <v>5.48</v>
      </c>
      <c r="H15" s="6" t="n">
        <v>128000</v>
      </c>
      <c r="I15" s="17" t="n">
        <v>6.52</v>
      </c>
      <c r="J15" s="6" t="n">
        <f aca="false">B15+D15+F15+H15</f>
        <v>356000</v>
      </c>
      <c r="K15" s="17" t="n">
        <f aca="false">(B15*C15+D15*E15+F15*G15+H15*I15)/J15</f>
        <v>6.07904494382022</v>
      </c>
      <c r="L15" s="36" t="s">
        <v>143</v>
      </c>
    </row>
    <row r="16" customFormat="false" ht="15" hidden="false" customHeight="false" outlineLevel="0" collapsed="false">
      <c r="A16" s="8" t="s">
        <v>126</v>
      </c>
      <c r="B16" s="18" t="n">
        <v>68000</v>
      </c>
      <c r="C16" s="19" t="n">
        <v>7.42</v>
      </c>
      <c r="D16" s="18" t="n">
        <v>72000</v>
      </c>
      <c r="E16" s="19" t="n">
        <v>7.85</v>
      </c>
      <c r="F16" s="18" t="n">
        <v>58000</v>
      </c>
      <c r="G16" s="19" t="n">
        <v>7.12</v>
      </c>
      <c r="H16" s="18" t="n">
        <v>118000</v>
      </c>
      <c r="I16" s="19" t="n">
        <v>8.24</v>
      </c>
      <c r="J16" s="18" t="n">
        <f aca="false">B16+D16+F16+H16</f>
        <v>316000</v>
      </c>
      <c r="K16" s="19" t="n">
        <f aca="false">(B16*C16+D16*E16+F16*G16+H16*I16)/J16</f>
        <v>7.76911392405063</v>
      </c>
      <c r="L16" s="37" t="s">
        <v>143</v>
      </c>
    </row>
    <row r="17" customFormat="false" ht="15" hidden="false" customHeight="false" outlineLevel="0" collapsed="false">
      <c r="A17" s="5" t="s">
        <v>127</v>
      </c>
      <c r="B17" s="6" t="n">
        <v>55000</v>
      </c>
      <c r="C17" s="17" t="n">
        <v>6.65</v>
      </c>
      <c r="D17" s="6" t="n">
        <v>62000</v>
      </c>
      <c r="E17" s="17" t="n">
        <v>7.02</v>
      </c>
      <c r="F17" s="6" t="n">
        <v>52000</v>
      </c>
      <c r="G17" s="17" t="n">
        <v>6.38</v>
      </c>
      <c r="H17" s="6" t="n">
        <v>95000</v>
      </c>
      <c r="I17" s="17" t="n">
        <v>7.45</v>
      </c>
      <c r="J17" s="6" t="n">
        <f aca="false">B17+D17+F17+H17</f>
        <v>264000</v>
      </c>
      <c r="K17" s="17" t="n">
        <f aca="false">(B17*C17+D17*E17+F17*G17+H17*I17)/J17</f>
        <v>6.97159090909091</v>
      </c>
      <c r="L17" s="36" t="s">
        <v>143</v>
      </c>
    </row>
    <row r="18" customFormat="false" ht="15" hidden="false" customHeight="false" outlineLevel="0" collapsed="false">
      <c r="A18" s="8" t="s">
        <v>128</v>
      </c>
      <c r="B18" s="18" t="n">
        <v>28000</v>
      </c>
      <c r="C18" s="19" t="n">
        <v>3.85</v>
      </c>
      <c r="D18" s="18" t="n">
        <v>32000</v>
      </c>
      <c r="E18" s="19" t="n">
        <v>4.12</v>
      </c>
      <c r="F18" s="18" t="n">
        <v>25000</v>
      </c>
      <c r="G18" s="19" t="n">
        <v>3.52</v>
      </c>
      <c r="H18" s="18" t="n">
        <v>52000</v>
      </c>
      <c r="I18" s="19" t="n">
        <v>5.18</v>
      </c>
      <c r="J18" s="18" t="n">
        <f aca="false">B18+D18+F18+H18</f>
        <v>137000</v>
      </c>
      <c r="K18" s="19" t="n">
        <f aca="false">(B18*C18+D18*E18+F18*G18+H18*I18)/J18</f>
        <v>4.35766423357664</v>
      </c>
      <c r="L18" s="37" t="s">
        <v>144</v>
      </c>
    </row>
    <row r="19" customFormat="false" ht="15" hidden="false" customHeight="false" outlineLevel="0" collapsed="false">
      <c r="A19" s="5" t="s">
        <v>129</v>
      </c>
      <c r="B19" s="6" t="n">
        <v>22000</v>
      </c>
      <c r="C19" s="17" t="n">
        <v>3.24</v>
      </c>
      <c r="D19" s="6" t="n">
        <v>25000</v>
      </c>
      <c r="E19" s="17" t="n">
        <v>3.68</v>
      </c>
      <c r="F19" s="6" t="n">
        <v>18000</v>
      </c>
      <c r="G19" s="17" t="n">
        <v>3.12</v>
      </c>
      <c r="H19" s="6" t="n">
        <v>38000</v>
      </c>
      <c r="I19" s="17" t="n">
        <v>4.15</v>
      </c>
      <c r="J19" s="6" t="n">
        <f aca="false">B19+D19+F19+H19</f>
        <v>103000</v>
      </c>
      <c r="K19" s="17" t="n">
        <f aca="false">(B19*C19+D19*E19+F19*G19+H19*I19)/J19</f>
        <v>3.66155339805825</v>
      </c>
      <c r="L19" s="36" t="s">
        <v>144</v>
      </c>
    </row>
  </sheetData>
  <mergeCells count="3">
    <mergeCell ref="A1:L1"/>
    <mergeCell ref="A3:L3"/>
    <mergeCell ref="A13:L13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4285F4"/>
    <pageSetUpPr fitToPage="false"/>
  </sheetPr>
  <dimension ref="A1:L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4" topLeftCell="B5" activePane="bottomRight" state="frozen"/>
      <selection pane="topLeft" activeCell="A1" activeCellId="0" sqref="A1"/>
      <selection pane="topRight" activeCell="B1" activeCellId="0" sqref="B1"/>
      <selection pane="bottomLeft" activeCell="A5" activeCellId="0" sqref="A5"/>
      <selection pane="bottomRigh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28"/>
    <col collapsed="false" customWidth="true" hidden="false" outlineLevel="0" max="3" min="2" style="0" width="14"/>
    <col collapsed="false" customWidth="true" hidden="false" outlineLevel="0" max="4" min="4" style="0" width="12"/>
    <col collapsed="false" customWidth="true" hidden="false" outlineLevel="0" max="6" min="5" style="0" width="10"/>
    <col collapsed="false" customWidth="true" hidden="false" outlineLevel="0" max="7" min="7" style="0" width="14"/>
    <col collapsed="false" customWidth="true" hidden="false" outlineLevel="0" max="8" min="8" style="0" width="16"/>
    <col collapsed="false" customWidth="true" hidden="false" outlineLevel="0" max="10" min="9" style="0" width="10"/>
    <col collapsed="false" customWidth="true" hidden="false" outlineLevel="0" max="11" min="11" style="0" width="12"/>
    <col collapsed="false" customWidth="true" hidden="false" outlineLevel="0" max="12" min="12" style="0" width="10"/>
  </cols>
  <sheetData>
    <row r="1" customFormat="false" ht="39.75" hidden="false" customHeight="true" outlineLevel="0" collapsed="false">
      <c r="A1" s="1" t="s">
        <v>145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customFormat="false" ht="15" hidden="false" customHeight="false" outlineLevel="0" collapsed="false">
      <c r="A3" s="3" t="s">
        <v>146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customFormat="false" ht="23.85" hidden="false" customHeight="false" outlineLevel="0" collapsed="false">
      <c r="A4" s="4" t="s">
        <v>147</v>
      </c>
      <c r="B4" s="4" t="s">
        <v>148</v>
      </c>
      <c r="C4" s="4" t="s">
        <v>39</v>
      </c>
      <c r="D4" s="4" t="s">
        <v>40</v>
      </c>
      <c r="E4" s="4" t="s">
        <v>41</v>
      </c>
      <c r="F4" s="4" t="s">
        <v>42</v>
      </c>
      <c r="G4" s="4" t="s">
        <v>43</v>
      </c>
      <c r="H4" s="4" t="s">
        <v>44</v>
      </c>
      <c r="I4" s="4" t="s">
        <v>26</v>
      </c>
      <c r="J4" s="4" t="s">
        <v>45</v>
      </c>
      <c r="K4" s="4" t="s">
        <v>47</v>
      </c>
      <c r="L4" s="4" t="s">
        <v>46</v>
      </c>
    </row>
    <row r="5" customFormat="false" ht="15" hidden="false" customHeight="false" outlineLevel="0" collapsed="false">
      <c r="A5" s="5" t="s">
        <v>149</v>
      </c>
      <c r="B5" s="36" t="s">
        <v>150</v>
      </c>
      <c r="C5" s="12" t="n">
        <v>2850000</v>
      </c>
      <c r="D5" s="12" t="n">
        <v>85200</v>
      </c>
      <c r="E5" s="26" t="n">
        <f aca="false">D5/C5</f>
        <v>0.0298947368421053</v>
      </c>
      <c r="F5" s="11" t="n">
        <f aca="false">356000*D5/SUM(D$5:D$24)/D5</f>
        <v>0.573084352865422</v>
      </c>
      <c r="G5" s="12" t="n">
        <v>2420</v>
      </c>
      <c r="H5" s="6" t="n">
        <v>358200</v>
      </c>
      <c r="I5" s="17" t="n">
        <f aca="false">H5/(356000*D5/SUM(D$5:D$24))</f>
        <v>7.33613704700111</v>
      </c>
      <c r="J5" s="26" t="n">
        <f aca="false">G5/D5</f>
        <v>0.0284037558685446</v>
      </c>
      <c r="K5" s="38" t="n">
        <v>8</v>
      </c>
      <c r="L5" s="29" t="n">
        <v>0.42</v>
      </c>
    </row>
    <row r="6" customFormat="false" ht="15" hidden="false" customHeight="false" outlineLevel="0" collapsed="false">
      <c r="A6" s="8" t="s">
        <v>151</v>
      </c>
      <c r="B6" s="37" t="s">
        <v>150</v>
      </c>
      <c r="C6" s="9" t="n">
        <v>1920000</v>
      </c>
      <c r="D6" s="9" t="n">
        <v>62400</v>
      </c>
      <c r="E6" s="34" t="n">
        <f aca="false">D6/C6</f>
        <v>0.0325</v>
      </c>
      <c r="F6" s="16" t="n">
        <f aca="false">356000*D6/SUM(D$5:D$24)/D6</f>
        <v>0.573084352865422</v>
      </c>
      <c r="G6" s="9" t="n">
        <v>1850</v>
      </c>
      <c r="H6" s="18" t="n">
        <v>248600</v>
      </c>
      <c r="I6" s="19" t="n">
        <f aca="false">H6/(356000*D6/SUM(D$5:D$24))</f>
        <v>6.95181143762604</v>
      </c>
      <c r="J6" s="34" t="n">
        <f aca="false">G6/D6</f>
        <v>0.0296474358974359</v>
      </c>
      <c r="K6" s="39" t="n">
        <v>9</v>
      </c>
      <c r="L6" s="40" t="n">
        <v>0.38</v>
      </c>
    </row>
    <row r="7" customFormat="false" ht="15" hidden="false" customHeight="false" outlineLevel="0" collapsed="false">
      <c r="A7" s="5" t="s">
        <v>152</v>
      </c>
      <c r="B7" s="36" t="s">
        <v>153</v>
      </c>
      <c r="C7" s="12" t="n">
        <v>1680000</v>
      </c>
      <c r="D7" s="12" t="n">
        <v>58200</v>
      </c>
      <c r="E7" s="26" t="n">
        <f aca="false">D7/C7</f>
        <v>0.0346428571428571</v>
      </c>
      <c r="F7" s="11" t="n">
        <f aca="false">356000*D7/SUM(D$5:D$24)/D7</f>
        <v>0.573084352865422</v>
      </c>
      <c r="G7" s="12" t="n">
        <v>1680</v>
      </c>
      <c r="H7" s="6" t="n">
        <v>218400</v>
      </c>
      <c r="I7" s="17" t="n">
        <f aca="false">H7/(356000*D7/SUM(D$5:D$24))</f>
        <v>6.54803660372988</v>
      </c>
      <c r="J7" s="26" t="n">
        <f aca="false">G7/D7</f>
        <v>0.0288659793814433</v>
      </c>
      <c r="K7" s="38" t="n">
        <v>8</v>
      </c>
      <c r="L7" s="29" t="n">
        <v>0.45</v>
      </c>
    </row>
    <row r="8" customFormat="false" ht="15" hidden="false" customHeight="false" outlineLevel="0" collapsed="false">
      <c r="A8" s="8" t="s">
        <v>154</v>
      </c>
      <c r="B8" s="37" t="s">
        <v>150</v>
      </c>
      <c r="C8" s="9" t="n">
        <v>1450000</v>
      </c>
      <c r="D8" s="9" t="n">
        <v>48200</v>
      </c>
      <c r="E8" s="34" t="n">
        <f aca="false">D8/C8</f>
        <v>0.0332413793103448</v>
      </c>
      <c r="F8" s="16" t="n">
        <f aca="false">356000*D8/SUM(D$5:D$24)/D8</f>
        <v>0.573084352865422</v>
      </c>
      <c r="G8" s="9" t="n">
        <v>1520</v>
      </c>
      <c r="H8" s="18" t="n">
        <v>212800</v>
      </c>
      <c r="I8" s="19" t="n">
        <f aca="false">H8/(356000*D8/SUM(D$5:D$24))</f>
        <v>7.7038183598303</v>
      </c>
      <c r="J8" s="34" t="n">
        <f aca="false">G8/D8</f>
        <v>0.0315352697095436</v>
      </c>
      <c r="K8" s="39" t="n">
        <v>8</v>
      </c>
      <c r="L8" s="40" t="n">
        <v>0.52</v>
      </c>
    </row>
    <row r="9" customFormat="false" ht="15" hidden="false" customHeight="false" outlineLevel="0" collapsed="false">
      <c r="A9" s="5" t="s">
        <v>155</v>
      </c>
      <c r="B9" s="36" t="s">
        <v>156</v>
      </c>
      <c r="C9" s="12" t="n">
        <v>980000</v>
      </c>
      <c r="D9" s="12" t="n">
        <v>42800</v>
      </c>
      <c r="E9" s="26" t="n">
        <f aca="false">D9/C9</f>
        <v>0.0436734693877551</v>
      </c>
      <c r="F9" s="11" t="n">
        <f aca="false">356000*D9/SUM(D$5:D$24)/D9</f>
        <v>0.573084352865422</v>
      </c>
      <c r="G9" s="12" t="n">
        <v>1380</v>
      </c>
      <c r="H9" s="6" t="n">
        <v>198600</v>
      </c>
      <c r="I9" s="17" t="n">
        <f aca="false">H9/(356000*D9/SUM(D$5:D$24))</f>
        <v>8.0968654835661</v>
      </c>
      <c r="J9" s="26" t="n">
        <f aca="false">G9/D9</f>
        <v>0.0322429906542056</v>
      </c>
      <c r="K9" s="38" t="n">
        <v>9</v>
      </c>
      <c r="L9" s="29" t="n">
        <v>0.48</v>
      </c>
    </row>
    <row r="10" customFormat="false" ht="15" hidden="false" customHeight="false" outlineLevel="0" collapsed="false">
      <c r="A10" s="8" t="s">
        <v>157</v>
      </c>
      <c r="B10" s="37" t="s">
        <v>150</v>
      </c>
      <c r="C10" s="9" t="n">
        <v>1250000</v>
      </c>
      <c r="D10" s="9" t="n">
        <v>38400</v>
      </c>
      <c r="E10" s="34" t="n">
        <f aca="false">D10/C10</f>
        <v>0.03072</v>
      </c>
      <c r="F10" s="16" t="n">
        <f aca="false">356000*D10/SUM(D$5:D$24)/D10</f>
        <v>0.573084352865422</v>
      </c>
      <c r="G10" s="9" t="n">
        <v>1120</v>
      </c>
      <c r="H10" s="18" t="n">
        <v>162400</v>
      </c>
      <c r="I10" s="19" t="n">
        <f aca="false">H10/(356000*D10/SUM(D$5:D$24))</f>
        <v>7.37965823970038</v>
      </c>
      <c r="J10" s="34" t="n">
        <f aca="false">G10/D10</f>
        <v>0.0291666666666667</v>
      </c>
      <c r="K10" s="39" t="n">
        <v>7</v>
      </c>
      <c r="L10" s="40" t="n">
        <v>0.32</v>
      </c>
    </row>
    <row r="11" customFormat="false" ht="15" hidden="false" customHeight="false" outlineLevel="0" collapsed="false">
      <c r="A11" s="5" t="s">
        <v>158</v>
      </c>
      <c r="B11" s="36" t="s">
        <v>150</v>
      </c>
      <c r="C11" s="12" t="n">
        <v>1180000</v>
      </c>
      <c r="D11" s="12" t="n">
        <v>35600</v>
      </c>
      <c r="E11" s="26" t="n">
        <f aca="false">D11/C11</f>
        <v>0.0301694915254237</v>
      </c>
      <c r="F11" s="11" t="n">
        <f aca="false">356000*D11/SUM(D$5:D$24)/D11</f>
        <v>0.573084352865422</v>
      </c>
      <c r="G11" s="12" t="n">
        <v>1050</v>
      </c>
      <c r="H11" s="6" t="n">
        <v>148200</v>
      </c>
      <c r="I11" s="17" t="n">
        <f aca="false">H11/(356000*D11/SUM(D$5:D$24))</f>
        <v>7.26406388082313</v>
      </c>
      <c r="J11" s="26" t="n">
        <f aca="false">G11/D11</f>
        <v>0.0294943820224719</v>
      </c>
      <c r="K11" s="38" t="n">
        <v>8</v>
      </c>
      <c r="L11" s="29" t="n">
        <v>0.36</v>
      </c>
    </row>
    <row r="12" customFormat="false" ht="15" hidden="false" customHeight="false" outlineLevel="0" collapsed="false">
      <c r="A12" s="8" t="s">
        <v>159</v>
      </c>
      <c r="B12" s="37" t="s">
        <v>150</v>
      </c>
      <c r="C12" s="9" t="n">
        <v>920000</v>
      </c>
      <c r="D12" s="9" t="n">
        <v>28400</v>
      </c>
      <c r="E12" s="34" t="n">
        <f aca="false">D12/C12</f>
        <v>0.0308695652173913</v>
      </c>
      <c r="F12" s="16" t="n">
        <f aca="false">356000*D12/SUM(D$5:D$24)/D12</f>
        <v>0.573084352865422</v>
      </c>
      <c r="G12" s="9" t="n">
        <v>880</v>
      </c>
      <c r="H12" s="18" t="n">
        <v>118400</v>
      </c>
      <c r="I12" s="19" t="n">
        <f aca="false">H12/(356000*D12/SUM(D$5:D$24))</f>
        <v>7.27469536319038</v>
      </c>
      <c r="J12" s="34" t="n">
        <f aca="false">G12/D12</f>
        <v>0.0309859154929577</v>
      </c>
      <c r="K12" s="39" t="n">
        <v>7</v>
      </c>
      <c r="L12" s="40" t="n">
        <v>0.34</v>
      </c>
    </row>
    <row r="13" customFormat="false" ht="15" hidden="false" customHeight="false" outlineLevel="0" collapsed="false">
      <c r="A13" s="5" t="s">
        <v>160</v>
      </c>
      <c r="B13" s="36" t="s">
        <v>150</v>
      </c>
      <c r="C13" s="12" t="n">
        <v>850000</v>
      </c>
      <c r="D13" s="12" t="n">
        <v>26200</v>
      </c>
      <c r="E13" s="26" t="n">
        <f aca="false">D13/C13</f>
        <v>0.0308235294117647</v>
      </c>
      <c r="F13" s="11" t="n">
        <f aca="false">356000*D13/SUM(D$5:D$24)/D13</f>
        <v>0.573084352865422</v>
      </c>
      <c r="G13" s="12" t="n">
        <v>820</v>
      </c>
      <c r="H13" s="6" t="n">
        <v>108600</v>
      </c>
      <c r="I13" s="17" t="n">
        <f aca="false">H13/(356000*D13/SUM(D$5:D$24))</f>
        <v>7.23285873574063</v>
      </c>
      <c r="J13" s="26" t="n">
        <f aca="false">G13/D13</f>
        <v>0.0312977099236641</v>
      </c>
      <c r="K13" s="38" t="n">
        <v>7</v>
      </c>
      <c r="L13" s="29" t="n">
        <v>0.3</v>
      </c>
    </row>
    <row r="14" customFormat="false" ht="15" hidden="false" customHeight="false" outlineLevel="0" collapsed="false">
      <c r="A14" s="8" t="s">
        <v>161</v>
      </c>
      <c r="B14" s="37" t="s">
        <v>150</v>
      </c>
      <c r="C14" s="9" t="n">
        <v>780000</v>
      </c>
      <c r="D14" s="9" t="n">
        <v>24800</v>
      </c>
      <c r="E14" s="34" t="n">
        <f aca="false">D14/C14</f>
        <v>0.0317948717948718</v>
      </c>
      <c r="F14" s="16" t="n">
        <f aca="false">356000*D14/SUM(D$5:D$24)/D14</f>
        <v>0.573084352865422</v>
      </c>
      <c r="G14" s="9" t="n">
        <v>780</v>
      </c>
      <c r="H14" s="18" t="n">
        <v>98200</v>
      </c>
      <c r="I14" s="19" t="n">
        <f aca="false">H14/(356000*D14/SUM(D$5:D$24))</f>
        <v>6.90941464298659</v>
      </c>
      <c r="J14" s="34" t="n">
        <f aca="false">G14/D14</f>
        <v>0.0314516129032258</v>
      </c>
      <c r="K14" s="39" t="n">
        <v>8</v>
      </c>
      <c r="L14" s="40" t="n">
        <v>0.42</v>
      </c>
    </row>
    <row r="15" customFormat="false" ht="15" hidden="false" customHeight="false" outlineLevel="0" collapsed="false">
      <c r="A15" s="5" t="s">
        <v>162</v>
      </c>
      <c r="B15" s="36" t="s">
        <v>150</v>
      </c>
      <c r="C15" s="12" t="n">
        <v>720000</v>
      </c>
      <c r="D15" s="12" t="n">
        <v>22400</v>
      </c>
      <c r="E15" s="26" t="n">
        <f aca="false">D15/C15</f>
        <v>0.0311111111111111</v>
      </c>
      <c r="F15" s="11" t="n">
        <f aca="false">356000*D15/SUM(D$5:D$24)/D15</f>
        <v>0.573084352865422</v>
      </c>
      <c r="G15" s="12" t="n">
        <v>720</v>
      </c>
      <c r="H15" s="6" t="n">
        <v>96800</v>
      </c>
      <c r="I15" s="17" t="n">
        <f aca="false">H15/(356000*D15/SUM(D$5:D$24))</f>
        <v>7.54065008025682</v>
      </c>
      <c r="J15" s="26" t="n">
        <f aca="false">G15/D15</f>
        <v>0.0321428571428571</v>
      </c>
      <c r="K15" s="38" t="n">
        <v>7</v>
      </c>
      <c r="L15" s="29" t="n">
        <v>0.35</v>
      </c>
    </row>
    <row r="16" customFormat="false" ht="15" hidden="false" customHeight="false" outlineLevel="0" collapsed="false">
      <c r="A16" s="8" t="s">
        <v>163</v>
      </c>
      <c r="B16" s="37" t="s">
        <v>150</v>
      </c>
      <c r="C16" s="9" t="n">
        <v>680000</v>
      </c>
      <c r="D16" s="9" t="n">
        <v>21200</v>
      </c>
      <c r="E16" s="34" t="n">
        <f aca="false">D16/C16</f>
        <v>0.0311764705882353</v>
      </c>
      <c r="F16" s="16" t="n">
        <f aca="false">356000*D16/SUM(D$5:D$24)/D16</f>
        <v>0.573084352865422</v>
      </c>
      <c r="G16" s="9" t="n">
        <v>680</v>
      </c>
      <c r="H16" s="18" t="n">
        <v>88400</v>
      </c>
      <c r="I16" s="19" t="n">
        <f aca="false">H16/(356000*D16/SUM(D$5:D$24))</f>
        <v>7.27608649565402</v>
      </c>
      <c r="J16" s="34" t="n">
        <f aca="false">G16/D16</f>
        <v>0.0320754716981132</v>
      </c>
      <c r="K16" s="39" t="n">
        <v>7</v>
      </c>
      <c r="L16" s="40" t="n">
        <v>0.28</v>
      </c>
    </row>
    <row r="17" customFormat="false" ht="15" hidden="false" customHeight="false" outlineLevel="0" collapsed="false">
      <c r="A17" s="5" t="s">
        <v>164</v>
      </c>
      <c r="B17" s="36" t="s">
        <v>150</v>
      </c>
      <c r="C17" s="12" t="n">
        <v>620000</v>
      </c>
      <c r="D17" s="12" t="n">
        <v>19800</v>
      </c>
      <c r="E17" s="26" t="n">
        <f aca="false">D17/C17</f>
        <v>0.0319354838709677</v>
      </c>
      <c r="F17" s="11" t="n">
        <f aca="false">356000*D17/SUM(D$5:D$24)/D17</f>
        <v>0.573084352865422</v>
      </c>
      <c r="G17" s="12" t="n">
        <v>640</v>
      </c>
      <c r="H17" s="6" t="n">
        <v>85200</v>
      </c>
      <c r="I17" s="17" t="n">
        <f aca="false">H17/(356000*D17/SUM(D$5:D$24))</f>
        <v>7.50854613551243</v>
      </c>
      <c r="J17" s="26" t="n">
        <f aca="false">G17/D17</f>
        <v>0.0323232323232323</v>
      </c>
      <c r="K17" s="38" t="n">
        <v>7</v>
      </c>
      <c r="L17" s="29" t="n">
        <v>0.38</v>
      </c>
    </row>
    <row r="18" customFormat="false" ht="15" hidden="false" customHeight="false" outlineLevel="0" collapsed="false">
      <c r="A18" s="8" t="s">
        <v>165</v>
      </c>
      <c r="B18" s="37" t="s">
        <v>156</v>
      </c>
      <c r="C18" s="9" t="n">
        <v>580000</v>
      </c>
      <c r="D18" s="9" t="n">
        <v>22400</v>
      </c>
      <c r="E18" s="34" t="n">
        <f aca="false">D18/C18</f>
        <v>0.0386206896551724</v>
      </c>
      <c r="F18" s="16" t="n">
        <f aca="false">356000*D18/SUM(D$5:D$24)/D18</f>
        <v>0.573084352865422</v>
      </c>
      <c r="G18" s="9" t="n">
        <v>720</v>
      </c>
      <c r="H18" s="18" t="n">
        <v>98600</v>
      </c>
      <c r="I18" s="19" t="n">
        <f aca="false">H18/(356000*D18/SUM(D$5:D$24))</f>
        <v>7.68086878009631</v>
      </c>
      <c r="J18" s="34" t="n">
        <f aca="false">G18/D18</f>
        <v>0.0321428571428571</v>
      </c>
      <c r="K18" s="39" t="n">
        <v>9</v>
      </c>
      <c r="L18" s="40" t="n">
        <v>0.55</v>
      </c>
    </row>
    <row r="19" customFormat="false" ht="15" hidden="false" customHeight="false" outlineLevel="0" collapsed="false">
      <c r="A19" s="5" t="s">
        <v>166</v>
      </c>
      <c r="B19" s="36" t="s">
        <v>153</v>
      </c>
      <c r="C19" s="12" t="n">
        <v>520000</v>
      </c>
      <c r="D19" s="12" t="n">
        <v>18200</v>
      </c>
      <c r="E19" s="26" t="n">
        <f aca="false">D19/C19</f>
        <v>0.035</v>
      </c>
      <c r="F19" s="11" t="n">
        <f aca="false">356000*D19/SUM(D$5:D$24)/D19</f>
        <v>0.573084352865422</v>
      </c>
      <c r="G19" s="12" t="n">
        <v>580</v>
      </c>
      <c r="H19" s="6" t="n">
        <v>72400</v>
      </c>
      <c r="I19" s="17" t="n">
        <f aca="false">H19/(356000*D19/SUM(D$5:D$24))</f>
        <v>6.94142486726756</v>
      </c>
      <c r="J19" s="26" t="n">
        <f aca="false">G19/D19</f>
        <v>0.0318681318681319</v>
      </c>
      <c r="K19" s="38" t="n">
        <v>8</v>
      </c>
      <c r="L19" s="29" t="n">
        <v>0.48</v>
      </c>
    </row>
    <row r="20" customFormat="false" ht="15" hidden="false" customHeight="false" outlineLevel="0" collapsed="false">
      <c r="A20" s="8" t="s">
        <v>167</v>
      </c>
      <c r="B20" s="37" t="s">
        <v>150</v>
      </c>
      <c r="C20" s="9" t="n">
        <v>480000</v>
      </c>
      <c r="D20" s="9" t="n">
        <v>15800</v>
      </c>
      <c r="E20" s="34" t="n">
        <f aca="false">D20/C20</f>
        <v>0.0329166666666667</v>
      </c>
      <c r="F20" s="16" t="n">
        <f aca="false">356000*D20/SUM(D$5:D$24)/D20</f>
        <v>0.573084352865422</v>
      </c>
      <c r="G20" s="9" t="n">
        <v>480</v>
      </c>
      <c r="H20" s="18" t="n">
        <v>62800</v>
      </c>
      <c r="I20" s="19" t="n">
        <f aca="false">H20/(356000*D20/SUM(D$5:D$24))</f>
        <v>6.9355994879818</v>
      </c>
      <c r="J20" s="34" t="n">
        <f aca="false">G20/D20</f>
        <v>0.030379746835443</v>
      </c>
      <c r="K20" s="39" t="n">
        <v>7</v>
      </c>
      <c r="L20" s="40" t="n">
        <v>0.32</v>
      </c>
    </row>
    <row r="21" customFormat="false" ht="15" hidden="false" customHeight="false" outlineLevel="0" collapsed="false">
      <c r="A21" s="5" t="s">
        <v>168</v>
      </c>
      <c r="B21" s="36" t="s">
        <v>156</v>
      </c>
      <c r="C21" s="12" t="n">
        <v>420000</v>
      </c>
      <c r="D21" s="12" t="n">
        <v>16800</v>
      </c>
      <c r="E21" s="26" t="n">
        <f aca="false">D21/C21</f>
        <v>0.04</v>
      </c>
      <c r="F21" s="11" t="n">
        <f aca="false">356000*D21/SUM(D$5:D$24)/D21</f>
        <v>0.573084352865422</v>
      </c>
      <c r="G21" s="12" t="n">
        <v>540</v>
      </c>
      <c r="H21" s="6" t="n">
        <v>78200</v>
      </c>
      <c r="I21" s="17" t="n">
        <f aca="false">H21/(356000*D21/SUM(D$5:D$24))</f>
        <v>8.12229802033173</v>
      </c>
      <c r="J21" s="26" t="n">
        <f aca="false">G21/D21</f>
        <v>0.0321428571428571</v>
      </c>
      <c r="K21" s="38" t="n">
        <v>9</v>
      </c>
      <c r="L21" s="29" t="n">
        <v>0.58</v>
      </c>
    </row>
    <row r="22" customFormat="false" ht="15" hidden="false" customHeight="false" outlineLevel="0" collapsed="false">
      <c r="A22" s="8" t="s">
        <v>169</v>
      </c>
      <c r="B22" s="37" t="s">
        <v>150</v>
      </c>
      <c r="C22" s="9" t="n">
        <v>380000</v>
      </c>
      <c r="D22" s="9" t="n">
        <v>12400</v>
      </c>
      <c r="E22" s="34" t="n">
        <f aca="false">D22/C22</f>
        <v>0.0326315789473684</v>
      </c>
      <c r="F22" s="16" t="n">
        <f aca="false">356000*D22/SUM(D$5:D$24)/D22</f>
        <v>0.573084352865422</v>
      </c>
      <c r="G22" s="9" t="n">
        <v>420</v>
      </c>
      <c r="H22" s="18" t="n">
        <v>52800</v>
      </c>
      <c r="I22" s="19" t="n">
        <f aca="false">H22/(356000*D22/SUM(D$5:D$24))</f>
        <v>7.43008336353751</v>
      </c>
      <c r="J22" s="34" t="n">
        <f aca="false">G22/D22</f>
        <v>0.0338709677419355</v>
      </c>
      <c r="K22" s="39" t="n">
        <v>7</v>
      </c>
      <c r="L22" s="40" t="n">
        <v>0.34</v>
      </c>
    </row>
    <row r="23" customFormat="false" ht="15" hidden="false" customHeight="false" outlineLevel="0" collapsed="false">
      <c r="A23" s="5" t="s">
        <v>170</v>
      </c>
      <c r="B23" s="36" t="s">
        <v>150</v>
      </c>
      <c r="C23" s="12" t="n">
        <v>350000</v>
      </c>
      <c r="D23" s="12" t="n">
        <v>11200</v>
      </c>
      <c r="E23" s="26" t="n">
        <f aca="false">D23/C23</f>
        <v>0.032</v>
      </c>
      <c r="F23" s="11" t="n">
        <f aca="false">356000*D23/SUM(D$5:D$24)/D23</f>
        <v>0.573084352865422</v>
      </c>
      <c r="G23" s="12" t="n">
        <v>350</v>
      </c>
      <c r="H23" s="6" t="n">
        <v>42600</v>
      </c>
      <c r="I23" s="17" t="n">
        <f aca="false">H23/(356000*D23/SUM(D$5:D$24))</f>
        <v>6.63701845906902</v>
      </c>
      <c r="J23" s="26" t="n">
        <f aca="false">G23/D23</f>
        <v>0.03125</v>
      </c>
      <c r="K23" s="38" t="n">
        <v>6</v>
      </c>
      <c r="L23" s="29" t="n">
        <v>0.26</v>
      </c>
    </row>
    <row r="24" customFormat="false" ht="15" hidden="false" customHeight="false" outlineLevel="0" collapsed="false">
      <c r="A24" s="8" t="s">
        <v>171</v>
      </c>
      <c r="B24" s="37" t="s">
        <v>150</v>
      </c>
      <c r="C24" s="9" t="n">
        <v>320000</v>
      </c>
      <c r="D24" s="9" t="n">
        <v>10800</v>
      </c>
      <c r="E24" s="34" t="n">
        <f aca="false">D24/C24</f>
        <v>0.03375</v>
      </c>
      <c r="F24" s="16" t="n">
        <f aca="false">356000*D24/SUM(D$5:D$24)/D24</f>
        <v>0.573084352865422</v>
      </c>
      <c r="G24" s="9" t="n">
        <v>320</v>
      </c>
      <c r="H24" s="18" t="n">
        <v>38200</v>
      </c>
      <c r="I24" s="19" t="n">
        <f aca="false">H24/(356000*D24/SUM(D$5:D$24))</f>
        <v>6.17193091968373</v>
      </c>
      <c r="J24" s="34" t="n">
        <f aca="false">G24/D24</f>
        <v>0.0296296296296296</v>
      </c>
      <c r="K24" s="39" t="n">
        <v>7</v>
      </c>
      <c r="L24" s="40" t="n">
        <v>0.3</v>
      </c>
    </row>
    <row r="27" customFormat="false" ht="15" hidden="false" customHeight="false" outlineLevel="0" collapsed="false">
      <c r="A27" s="3" t="s">
        <v>172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customFormat="false" ht="23.85" hidden="false" customHeight="false" outlineLevel="0" collapsed="false">
      <c r="A28" s="4" t="s">
        <v>173</v>
      </c>
      <c r="B28" s="4" t="s">
        <v>174</v>
      </c>
      <c r="C28" s="4" t="s">
        <v>39</v>
      </c>
      <c r="D28" s="4" t="s">
        <v>40</v>
      </c>
      <c r="E28" s="4" t="s">
        <v>41</v>
      </c>
      <c r="F28" s="4" t="s">
        <v>175</v>
      </c>
      <c r="G28" s="4" t="s">
        <v>43</v>
      </c>
      <c r="H28" s="4" t="s">
        <v>44</v>
      </c>
      <c r="I28" s="4" t="s">
        <v>26</v>
      </c>
      <c r="J28" s="4" t="s">
        <v>45</v>
      </c>
      <c r="K28" s="4" t="s">
        <v>42</v>
      </c>
      <c r="L28" s="4" t="s">
        <v>176</v>
      </c>
    </row>
    <row r="29" customFormat="false" ht="35.05" hidden="false" customHeight="false" outlineLevel="0" collapsed="false">
      <c r="A29" s="5" t="s">
        <v>177</v>
      </c>
      <c r="B29" s="41" t="n">
        <v>145</v>
      </c>
      <c r="C29" s="12" t="n">
        <v>5820000</v>
      </c>
      <c r="D29" s="12" t="n">
        <v>182400</v>
      </c>
      <c r="E29" s="26" t="n">
        <f aca="false">D29/C29</f>
        <v>0.031340206185567</v>
      </c>
      <c r="F29" s="6" t="n">
        <v>58000</v>
      </c>
      <c r="G29" s="12" t="n">
        <v>4250</v>
      </c>
      <c r="H29" s="6" t="n">
        <v>582400</v>
      </c>
      <c r="I29" s="17" t="n">
        <f aca="false">H29/F29</f>
        <v>10.0413793103448</v>
      </c>
      <c r="J29" s="26" t="n">
        <f aca="false">G29/D29</f>
        <v>0.0233004385964912</v>
      </c>
      <c r="K29" s="11" t="n">
        <f aca="false">F29/D29</f>
        <v>0.317982456140351</v>
      </c>
      <c r="L29" s="25" t="s">
        <v>178</v>
      </c>
    </row>
    <row r="30" customFormat="false" ht="23.85" hidden="false" customHeight="false" outlineLevel="0" collapsed="false">
      <c r="A30" s="8" t="s">
        <v>179</v>
      </c>
      <c r="B30" s="42" t="n">
        <v>210</v>
      </c>
      <c r="C30" s="9" t="n">
        <v>4850000</v>
      </c>
      <c r="D30" s="9" t="n">
        <v>148200</v>
      </c>
      <c r="E30" s="34" t="n">
        <f aca="false">D30/C30</f>
        <v>0.0305567010309278</v>
      </c>
      <c r="F30" s="18" t="n">
        <v>52000</v>
      </c>
      <c r="G30" s="9" t="n">
        <v>3280</v>
      </c>
      <c r="H30" s="18" t="n">
        <v>428600</v>
      </c>
      <c r="I30" s="19" t="n">
        <f aca="false">H30/F30</f>
        <v>8.24230769230769</v>
      </c>
      <c r="J30" s="34" t="n">
        <f aca="false">G30/D30</f>
        <v>0.0221322537112011</v>
      </c>
      <c r="K30" s="16" t="n">
        <f aca="false">F30/D30</f>
        <v>0.350877192982456</v>
      </c>
      <c r="L30" s="43" t="s">
        <v>180</v>
      </c>
    </row>
    <row r="31" customFormat="false" ht="35.05" hidden="false" customHeight="false" outlineLevel="0" collapsed="false">
      <c r="A31" s="5" t="s">
        <v>181</v>
      </c>
      <c r="B31" s="41" t="n">
        <v>180</v>
      </c>
      <c r="C31" s="12" t="n">
        <v>4280000</v>
      </c>
      <c r="D31" s="12" t="n">
        <v>128400</v>
      </c>
      <c r="E31" s="26" t="n">
        <f aca="false">D31/C31</f>
        <v>0.03</v>
      </c>
      <c r="F31" s="6" t="n">
        <v>48000</v>
      </c>
      <c r="G31" s="12" t="n">
        <v>2850</v>
      </c>
      <c r="H31" s="6" t="n">
        <v>368200</v>
      </c>
      <c r="I31" s="17" t="n">
        <f aca="false">H31/F31</f>
        <v>7.67083333333333</v>
      </c>
      <c r="J31" s="26" t="n">
        <f aca="false">G31/D31</f>
        <v>0.022196261682243</v>
      </c>
      <c r="K31" s="11" t="n">
        <f aca="false">F31/D31</f>
        <v>0.373831775700935</v>
      </c>
      <c r="L31" s="25" t="s">
        <v>182</v>
      </c>
    </row>
    <row r="32" customFormat="false" ht="23.85" hidden="false" customHeight="false" outlineLevel="0" collapsed="false">
      <c r="A32" s="8" t="s">
        <v>183</v>
      </c>
      <c r="B32" s="42" t="n">
        <v>120</v>
      </c>
      <c r="C32" s="9" t="n">
        <v>3250000</v>
      </c>
      <c r="D32" s="9" t="n">
        <v>98200</v>
      </c>
      <c r="E32" s="34" t="n">
        <f aca="false">D32/C32</f>
        <v>0.0302153846153846</v>
      </c>
      <c r="F32" s="18" t="n">
        <v>38000</v>
      </c>
      <c r="G32" s="9" t="n">
        <v>2180</v>
      </c>
      <c r="H32" s="18" t="n">
        <v>278400</v>
      </c>
      <c r="I32" s="19" t="n">
        <f aca="false">H32/F32</f>
        <v>7.32631578947368</v>
      </c>
      <c r="J32" s="34" t="n">
        <f aca="false">G32/D32</f>
        <v>0.0221995926680244</v>
      </c>
      <c r="K32" s="16" t="n">
        <f aca="false">F32/D32</f>
        <v>0.386965376782077</v>
      </c>
      <c r="L32" s="43" t="s">
        <v>184</v>
      </c>
    </row>
    <row r="33" customFormat="false" ht="35.05" hidden="false" customHeight="false" outlineLevel="0" collapsed="false">
      <c r="A33" s="5" t="s">
        <v>185</v>
      </c>
      <c r="B33" s="41" t="n">
        <v>165</v>
      </c>
      <c r="C33" s="12" t="n">
        <v>3180000</v>
      </c>
      <c r="D33" s="12" t="n">
        <v>95400</v>
      </c>
      <c r="E33" s="26" t="n">
        <f aca="false">D33/C33</f>
        <v>0.03</v>
      </c>
      <c r="F33" s="6" t="n">
        <v>35000</v>
      </c>
      <c r="G33" s="12" t="n">
        <v>2050</v>
      </c>
      <c r="H33" s="6" t="n">
        <v>252800</v>
      </c>
      <c r="I33" s="17" t="n">
        <f aca="false">H33/F33</f>
        <v>7.22285714285714</v>
      </c>
      <c r="J33" s="26" t="n">
        <f aca="false">G33/D33</f>
        <v>0.0214884696016772</v>
      </c>
      <c r="K33" s="11" t="n">
        <f aca="false">F33/D33</f>
        <v>0.366876310272537</v>
      </c>
      <c r="L33" s="25" t="s">
        <v>186</v>
      </c>
    </row>
    <row r="34" customFormat="false" ht="35.05" hidden="false" customHeight="false" outlineLevel="0" collapsed="false">
      <c r="A34" s="8" t="s">
        <v>187</v>
      </c>
      <c r="B34" s="42" t="n">
        <v>95</v>
      </c>
      <c r="C34" s="9" t="n">
        <v>2850000</v>
      </c>
      <c r="D34" s="9" t="n">
        <v>88200</v>
      </c>
      <c r="E34" s="34" t="n">
        <f aca="false">D34/C34</f>
        <v>0.0309473684210526</v>
      </c>
      <c r="F34" s="18" t="n">
        <v>32000</v>
      </c>
      <c r="G34" s="9" t="n">
        <v>1920</v>
      </c>
      <c r="H34" s="18" t="n">
        <v>268200</v>
      </c>
      <c r="I34" s="19" t="n">
        <f aca="false">H34/F34</f>
        <v>8.38125</v>
      </c>
      <c r="J34" s="34" t="n">
        <f aca="false">G34/D34</f>
        <v>0.0217687074829932</v>
      </c>
      <c r="K34" s="16" t="n">
        <f aca="false">F34/D34</f>
        <v>0.36281179138322</v>
      </c>
      <c r="L34" s="43" t="s">
        <v>188</v>
      </c>
    </row>
    <row r="35" customFormat="false" ht="23.85" hidden="false" customHeight="false" outlineLevel="0" collapsed="false">
      <c r="A35" s="5" t="s">
        <v>189</v>
      </c>
      <c r="B35" s="41" t="n">
        <v>135</v>
      </c>
      <c r="C35" s="12" t="n">
        <v>2420000</v>
      </c>
      <c r="D35" s="12" t="n">
        <v>72800</v>
      </c>
      <c r="E35" s="26" t="n">
        <f aca="false">D35/C35</f>
        <v>0.0300826446280992</v>
      </c>
      <c r="F35" s="6" t="n">
        <v>28000</v>
      </c>
      <c r="G35" s="12" t="n">
        <v>1520</v>
      </c>
      <c r="H35" s="6" t="n">
        <v>188400</v>
      </c>
      <c r="I35" s="17" t="n">
        <f aca="false">H35/F35</f>
        <v>6.72857142857143</v>
      </c>
      <c r="J35" s="26" t="n">
        <f aca="false">G35/D35</f>
        <v>0.0208791208791209</v>
      </c>
      <c r="K35" s="11" t="n">
        <f aca="false">F35/D35</f>
        <v>0.384615384615385</v>
      </c>
      <c r="L35" s="25" t="s">
        <v>190</v>
      </c>
    </row>
    <row r="36" customFormat="false" ht="23.85" hidden="false" customHeight="false" outlineLevel="0" collapsed="false">
      <c r="A36" s="8" t="s">
        <v>191</v>
      </c>
      <c r="B36" s="42" t="n">
        <v>85</v>
      </c>
      <c r="C36" s="9" t="n">
        <v>1780000</v>
      </c>
      <c r="D36" s="9" t="n">
        <v>52400</v>
      </c>
      <c r="E36" s="34" t="n">
        <f aca="false">D36/C36</f>
        <v>0.029438202247191</v>
      </c>
      <c r="F36" s="18" t="n">
        <v>22000</v>
      </c>
      <c r="G36" s="9" t="n">
        <v>1080</v>
      </c>
      <c r="H36" s="18" t="n">
        <v>128600</v>
      </c>
      <c r="I36" s="19" t="n">
        <f aca="false">H36/F36</f>
        <v>5.84545454545455</v>
      </c>
      <c r="J36" s="34" t="n">
        <f aca="false">G36/D36</f>
        <v>0.0206106870229008</v>
      </c>
      <c r="K36" s="16" t="n">
        <f aca="false">F36/D36</f>
        <v>0.419847328244275</v>
      </c>
      <c r="L36" s="43" t="s">
        <v>192</v>
      </c>
    </row>
    <row r="37" customFormat="false" ht="23.85" hidden="false" customHeight="false" outlineLevel="0" collapsed="false">
      <c r="A37" s="5" t="s">
        <v>193</v>
      </c>
      <c r="B37" s="41" t="n">
        <v>45</v>
      </c>
      <c r="C37" s="12" t="n">
        <v>620000</v>
      </c>
      <c r="D37" s="12" t="n">
        <v>18400</v>
      </c>
      <c r="E37" s="26" t="n">
        <f aca="false">D37/C37</f>
        <v>0.0296774193548387</v>
      </c>
      <c r="F37" s="6" t="n">
        <v>8000</v>
      </c>
      <c r="G37" s="12" t="n">
        <v>380</v>
      </c>
      <c r="H37" s="6" t="n">
        <v>42800</v>
      </c>
      <c r="I37" s="17" t="n">
        <f aca="false">H37/F37</f>
        <v>5.35</v>
      </c>
      <c r="J37" s="26" t="n">
        <f aca="false">G37/D37</f>
        <v>0.0206521739130435</v>
      </c>
      <c r="K37" s="11" t="n">
        <f aca="false">F37/D37</f>
        <v>0.434782608695652</v>
      </c>
      <c r="L37" s="25" t="s">
        <v>194</v>
      </c>
    </row>
    <row r="38" customFormat="false" ht="35.05" hidden="false" customHeight="false" outlineLevel="0" collapsed="false">
      <c r="A38" s="8" t="s">
        <v>195</v>
      </c>
      <c r="B38" s="42" t="n">
        <v>70</v>
      </c>
      <c r="C38" s="9" t="n">
        <v>850000</v>
      </c>
      <c r="D38" s="9" t="n">
        <v>24200</v>
      </c>
      <c r="E38" s="34" t="n">
        <f aca="false">D38/C38</f>
        <v>0.0284705882352941</v>
      </c>
      <c r="F38" s="18" t="n">
        <v>12000</v>
      </c>
      <c r="G38" s="9" t="n">
        <v>520</v>
      </c>
      <c r="H38" s="18" t="n">
        <v>58200</v>
      </c>
      <c r="I38" s="19" t="n">
        <f aca="false">H38/F38</f>
        <v>4.85</v>
      </c>
      <c r="J38" s="34" t="n">
        <f aca="false">G38/D38</f>
        <v>0.0214876033057851</v>
      </c>
      <c r="K38" s="16" t="n">
        <f aca="false">F38/D38</f>
        <v>0.495867768595041</v>
      </c>
      <c r="L38" s="43" t="s">
        <v>196</v>
      </c>
    </row>
  </sheetData>
  <mergeCells count="3">
    <mergeCell ref="A1:L1"/>
    <mergeCell ref="A3:L3"/>
    <mergeCell ref="A27:L27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4285F4"/>
    <pageSetUpPr fitToPage="false"/>
  </sheetPr>
  <dimension ref="A1:L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14"/>
    <col collapsed="false" customWidth="true" hidden="false" outlineLevel="0" max="2" min="2" style="0" width="16"/>
    <col collapsed="false" customWidth="true" hidden="false" outlineLevel="0" max="3" min="3" style="0" width="14"/>
    <col collapsed="false" customWidth="true" hidden="false" outlineLevel="0" max="4" min="4" style="0" width="12"/>
    <col collapsed="false" customWidth="true" hidden="false" outlineLevel="0" max="5" min="5" style="0" width="10"/>
    <col collapsed="false" customWidth="true" hidden="false" outlineLevel="0" max="6" min="6" style="0" width="12"/>
    <col collapsed="false" customWidth="true" hidden="false" outlineLevel="0" max="7" min="7" style="0" width="14"/>
    <col collapsed="false" customWidth="true" hidden="false" outlineLevel="0" max="8" min="8" style="0" width="16"/>
    <col collapsed="false" customWidth="true" hidden="false" outlineLevel="0" max="10" min="9" style="0" width="10"/>
    <col collapsed="false" customWidth="true" hidden="false" outlineLevel="0" max="11" min="11" style="0" width="12"/>
    <col collapsed="false" customWidth="true" hidden="false" outlineLevel="0" max="12" min="12" style="0" width="14"/>
  </cols>
  <sheetData>
    <row r="1" customFormat="false" ht="39.75" hidden="false" customHeight="true" outlineLevel="0" collapsed="false">
      <c r="A1" s="1" t="s">
        <v>197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5" hidden="false" customHeight="false" outlineLevel="0" collapsed="false">
      <c r="A2" s="4" t="s">
        <v>198</v>
      </c>
      <c r="B2" s="4" t="s">
        <v>122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4" t="s">
        <v>44</v>
      </c>
      <c r="I2" s="4" t="s">
        <v>26</v>
      </c>
      <c r="J2" s="4" t="s">
        <v>45</v>
      </c>
      <c r="K2" s="4" t="s">
        <v>46</v>
      </c>
      <c r="L2" s="4" t="s">
        <v>124</v>
      </c>
    </row>
    <row r="3" customFormat="false" ht="15" hidden="false" customHeight="false" outlineLevel="0" collapsed="false">
      <c r="A3" s="5" t="s">
        <v>199</v>
      </c>
      <c r="B3" s="6" t="n">
        <v>78000</v>
      </c>
      <c r="C3" s="12" t="n">
        <v>5420000</v>
      </c>
      <c r="D3" s="12" t="n">
        <v>172400</v>
      </c>
      <c r="E3" s="26" t="n">
        <f aca="false">D3/C3</f>
        <v>0.0318081180811808</v>
      </c>
      <c r="F3" s="11" t="n">
        <f aca="false">B3/D3</f>
        <v>0.452436194895592</v>
      </c>
      <c r="G3" s="12" t="n">
        <v>4580</v>
      </c>
      <c r="H3" s="6" t="n">
        <v>628400</v>
      </c>
      <c r="I3" s="17" t="n">
        <f aca="false">H3/B3</f>
        <v>8.05641025641026</v>
      </c>
      <c r="J3" s="26" t="n">
        <f aca="false">G3/D3</f>
        <v>0.0265661252900232</v>
      </c>
      <c r="K3" s="27" t="n">
        <v>0.32</v>
      </c>
      <c r="L3" s="11" t="n">
        <f aca="false">B3/G3</f>
        <v>17.0305676855895</v>
      </c>
    </row>
    <row r="4" customFormat="false" ht="15" hidden="false" customHeight="false" outlineLevel="0" collapsed="false">
      <c r="A4" s="8" t="s">
        <v>200</v>
      </c>
      <c r="B4" s="18" t="n">
        <v>82000</v>
      </c>
      <c r="C4" s="9" t="n">
        <v>5850000</v>
      </c>
      <c r="D4" s="9" t="n">
        <v>188200</v>
      </c>
      <c r="E4" s="34" t="n">
        <f aca="false">D4/C4</f>
        <v>0.0321709401709402</v>
      </c>
      <c r="F4" s="16" t="n">
        <f aca="false">B4/D4</f>
        <v>0.435706695005314</v>
      </c>
      <c r="G4" s="9" t="n">
        <v>5120</v>
      </c>
      <c r="H4" s="18" t="n">
        <v>698200</v>
      </c>
      <c r="I4" s="19" t="n">
        <f aca="false">H4/B4</f>
        <v>8.51463414634146</v>
      </c>
      <c r="J4" s="34" t="n">
        <f aca="false">G4/D4</f>
        <v>0.0272051009564293</v>
      </c>
      <c r="K4" s="33" t="n">
        <v>0.34</v>
      </c>
      <c r="L4" s="16" t="n">
        <f aca="false">B4/G4</f>
        <v>16.015625</v>
      </c>
    </row>
    <row r="5" customFormat="false" ht="15" hidden="false" customHeight="false" outlineLevel="0" collapsed="false">
      <c r="A5" s="5" t="s">
        <v>201</v>
      </c>
      <c r="B5" s="6" t="n">
        <v>86000</v>
      </c>
      <c r="C5" s="12" t="n">
        <v>6250000</v>
      </c>
      <c r="D5" s="12" t="n">
        <v>198400</v>
      </c>
      <c r="E5" s="26" t="n">
        <f aca="false">D5/C5</f>
        <v>0.031744</v>
      </c>
      <c r="F5" s="11" t="n">
        <f aca="false">B5/D5</f>
        <v>0.433467741935484</v>
      </c>
      <c r="G5" s="12" t="n">
        <v>5280</v>
      </c>
      <c r="H5" s="6" t="n">
        <v>712800</v>
      </c>
      <c r="I5" s="17" t="n">
        <f aca="false">H5/B5</f>
        <v>8.28837209302326</v>
      </c>
      <c r="J5" s="26" t="n">
        <f aca="false">G5/D5</f>
        <v>0.0266129032258065</v>
      </c>
      <c r="K5" s="27" t="n">
        <v>0.35</v>
      </c>
      <c r="L5" s="11" t="n">
        <f aca="false">B5/G5</f>
        <v>16.2878787878788</v>
      </c>
    </row>
    <row r="6" customFormat="false" ht="15" hidden="false" customHeight="false" outlineLevel="0" collapsed="false">
      <c r="A6" s="8" t="s">
        <v>202</v>
      </c>
      <c r="B6" s="18" t="n">
        <v>72000</v>
      </c>
      <c r="C6" s="9" t="n">
        <v>5180000</v>
      </c>
      <c r="D6" s="9" t="n">
        <v>162800</v>
      </c>
      <c r="E6" s="34" t="n">
        <f aca="false">D6/C6</f>
        <v>0.0314285714285714</v>
      </c>
      <c r="F6" s="16" t="n">
        <f aca="false">B6/D6</f>
        <v>0.442260442260442</v>
      </c>
      <c r="G6" s="9" t="n">
        <v>4320</v>
      </c>
      <c r="H6" s="18" t="n">
        <v>582400</v>
      </c>
      <c r="I6" s="19" t="n">
        <f aca="false">H6/B6</f>
        <v>8.08888888888889</v>
      </c>
      <c r="J6" s="34" t="n">
        <f aca="false">G6/D6</f>
        <v>0.0265356265356265</v>
      </c>
      <c r="K6" s="33" t="n">
        <v>0.33</v>
      </c>
      <c r="L6" s="16" t="n">
        <f aca="false">B6/G6</f>
        <v>16.6666666666667</v>
      </c>
    </row>
    <row r="7" customFormat="false" ht="15" hidden="false" customHeight="false" outlineLevel="0" collapsed="false">
      <c r="A7" s="5" t="s">
        <v>203</v>
      </c>
      <c r="B7" s="6" t="n">
        <v>78000</v>
      </c>
      <c r="C7" s="12" t="n">
        <v>5680000</v>
      </c>
      <c r="D7" s="12" t="n">
        <v>178400</v>
      </c>
      <c r="E7" s="26" t="n">
        <f aca="false">D7/C7</f>
        <v>0.0314084507042254</v>
      </c>
      <c r="F7" s="11" t="n">
        <f aca="false">B7/D7</f>
        <v>0.437219730941704</v>
      </c>
      <c r="G7" s="12" t="n">
        <v>4850</v>
      </c>
      <c r="H7" s="6" t="n">
        <v>658200</v>
      </c>
      <c r="I7" s="17" t="n">
        <f aca="false">H7/B7</f>
        <v>8.43846153846154</v>
      </c>
      <c r="J7" s="26" t="n">
        <f aca="false">G7/D7</f>
        <v>0.0271860986547085</v>
      </c>
      <c r="K7" s="27" t="n">
        <v>0.35</v>
      </c>
      <c r="L7" s="11" t="n">
        <f aca="false">B7/G7</f>
        <v>16.0824742268041</v>
      </c>
    </row>
    <row r="8" customFormat="false" ht="15" hidden="false" customHeight="false" outlineLevel="0" collapsed="false">
      <c r="A8" s="8" t="s">
        <v>204</v>
      </c>
      <c r="B8" s="18" t="n">
        <v>92000</v>
      </c>
      <c r="C8" s="9" t="n">
        <v>6820000</v>
      </c>
      <c r="D8" s="9" t="n">
        <v>218400</v>
      </c>
      <c r="E8" s="34" t="n">
        <f aca="false">D8/C8</f>
        <v>0.0320234604105572</v>
      </c>
      <c r="F8" s="16" t="n">
        <f aca="false">B8/D8</f>
        <v>0.421245421245421</v>
      </c>
      <c r="G8" s="9" t="n">
        <v>5880</v>
      </c>
      <c r="H8" s="18" t="n">
        <v>798400</v>
      </c>
      <c r="I8" s="19" t="n">
        <f aca="false">H8/B8</f>
        <v>8.67826086956522</v>
      </c>
      <c r="J8" s="34" t="n">
        <f aca="false">G8/D8</f>
        <v>0.0269230769230769</v>
      </c>
      <c r="K8" s="33" t="n">
        <v>0.36</v>
      </c>
      <c r="L8" s="16" t="n">
        <f aca="false">B8/G8</f>
        <v>15.6462585034014</v>
      </c>
    </row>
    <row r="9" customFormat="false" ht="15" hidden="false" customHeight="false" outlineLevel="0" collapsed="false">
      <c r="A9" s="5" t="s">
        <v>205</v>
      </c>
      <c r="B9" s="6" t="n">
        <v>62000</v>
      </c>
      <c r="C9" s="12" t="n">
        <v>4280000</v>
      </c>
      <c r="D9" s="12" t="n">
        <v>138200</v>
      </c>
      <c r="E9" s="26" t="n">
        <f aca="false">D9/C9</f>
        <v>0.0322897196261682</v>
      </c>
      <c r="F9" s="11" t="n">
        <f aca="false">B9/D9</f>
        <v>0.44862518089725</v>
      </c>
      <c r="G9" s="12" t="n">
        <v>3420</v>
      </c>
      <c r="H9" s="6" t="n">
        <v>428600</v>
      </c>
      <c r="I9" s="17" t="n">
        <f aca="false">H9/B9</f>
        <v>6.91290322580645</v>
      </c>
      <c r="J9" s="26" t="n">
        <f aca="false">G9/D9</f>
        <v>0.0247467438494935</v>
      </c>
      <c r="K9" s="27" t="n">
        <v>0.3</v>
      </c>
      <c r="L9" s="11" t="n">
        <f aca="false">B9/G9</f>
        <v>18.1286549707602</v>
      </c>
    </row>
    <row r="10" customFormat="false" ht="15" hidden="false" customHeight="false" outlineLevel="0" collapsed="false">
      <c r="A10" s="8" t="s">
        <v>206</v>
      </c>
      <c r="B10" s="18" t="n">
        <v>68000</v>
      </c>
      <c r="C10" s="9" t="n">
        <v>4850000</v>
      </c>
      <c r="D10" s="9" t="n">
        <v>158400</v>
      </c>
      <c r="E10" s="34" t="n">
        <f aca="false">D10/C10</f>
        <v>0.032659793814433</v>
      </c>
      <c r="F10" s="16" t="n">
        <f aca="false">B10/D10</f>
        <v>0.429292929292929</v>
      </c>
      <c r="G10" s="9" t="n">
        <v>3980</v>
      </c>
      <c r="H10" s="18" t="n">
        <v>512800</v>
      </c>
      <c r="I10" s="19" t="n">
        <f aca="false">H10/B10</f>
        <v>7.54117647058824</v>
      </c>
      <c r="J10" s="34" t="n">
        <f aca="false">G10/D10</f>
        <v>0.0251262626262626</v>
      </c>
      <c r="K10" s="33" t="n">
        <v>0.31</v>
      </c>
      <c r="L10" s="16" t="n">
        <f aca="false">B10/G10</f>
        <v>17.0854271356784</v>
      </c>
    </row>
    <row r="11" customFormat="false" ht="15" hidden="false" customHeight="false" outlineLevel="0" collapsed="false">
      <c r="A11" s="5" t="s">
        <v>207</v>
      </c>
      <c r="B11" s="6" t="n">
        <v>92000</v>
      </c>
      <c r="C11" s="12" t="n">
        <v>6580000</v>
      </c>
      <c r="D11" s="12" t="n">
        <v>212400</v>
      </c>
      <c r="E11" s="26" t="n">
        <f aca="false">D11/C11</f>
        <v>0.0322796352583587</v>
      </c>
      <c r="F11" s="11" t="n">
        <f aca="false">B11/D11</f>
        <v>0.433145009416196</v>
      </c>
      <c r="G11" s="12" t="n">
        <v>5620</v>
      </c>
      <c r="H11" s="6" t="n">
        <v>748200</v>
      </c>
      <c r="I11" s="17" t="n">
        <f aca="false">H11/B11</f>
        <v>8.13260869565217</v>
      </c>
      <c r="J11" s="26" t="n">
        <f aca="false">G11/D11</f>
        <v>0.0264595103578154</v>
      </c>
      <c r="K11" s="27" t="n">
        <v>0.34</v>
      </c>
      <c r="L11" s="11" t="n">
        <f aca="false">B11/G11</f>
        <v>16.3701067615658</v>
      </c>
    </row>
    <row r="12" customFormat="false" ht="15" hidden="false" customHeight="false" outlineLevel="0" collapsed="false">
      <c r="A12" s="8" t="s">
        <v>208</v>
      </c>
      <c r="B12" s="18" t="n">
        <v>78000</v>
      </c>
      <c r="C12" s="9" t="n">
        <v>5820000</v>
      </c>
      <c r="D12" s="9" t="n">
        <v>182400</v>
      </c>
      <c r="E12" s="34" t="n">
        <f aca="false">D12/C12</f>
        <v>0.031340206185567</v>
      </c>
      <c r="F12" s="16" t="n">
        <f aca="false">B12/D12</f>
        <v>0.427631578947368</v>
      </c>
      <c r="G12" s="9" t="n">
        <v>4850</v>
      </c>
      <c r="H12" s="18" t="n">
        <v>642800</v>
      </c>
      <c r="I12" s="19" t="n">
        <f aca="false">H12/B12</f>
        <v>8.24102564102564</v>
      </c>
      <c r="J12" s="34" t="n">
        <f aca="false">G12/D12</f>
        <v>0.0265899122807018</v>
      </c>
      <c r="K12" s="33" t="n">
        <v>0.33</v>
      </c>
      <c r="L12" s="16" t="n">
        <f aca="false">B12/G12</f>
        <v>16.0824742268041</v>
      </c>
    </row>
    <row r="13" customFormat="false" ht="15" hidden="false" customHeight="false" outlineLevel="0" collapsed="false">
      <c r="A13" s="5" t="s">
        <v>209</v>
      </c>
      <c r="B13" s="6" t="n">
        <v>182000</v>
      </c>
      <c r="C13" s="12" t="n">
        <v>14250000</v>
      </c>
      <c r="D13" s="12" t="n">
        <v>458200</v>
      </c>
      <c r="E13" s="26" t="n">
        <f aca="false">D13/C13</f>
        <v>0.0321543859649123</v>
      </c>
      <c r="F13" s="11" t="n">
        <f aca="false">B13/D13</f>
        <v>0.397206460061109</v>
      </c>
      <c r="G13" s="12" t="n">
        <v>12820</v>
      </c>
      <c r="H13" s="6" t="n">
        <v>1928400</v>
      </c>
      <c r="I13" s="17" t="n">
        <f aca="false">H13/B13</f>
        <v>10.5956043956044</v>
      </c>
      <c r="J13" s="26" t="n">
        <f aca="false">G13/D13</f>
        <v>0.0279790484504583</v>
      </c>
      <c r="K13" s="27" t="n">
        <v>0.42</v>
      </c>
      <c r="L13" s="11" t="n">
        <f aca="false">B13/G13</f>
        <v>14.1965678627145</v>
      </c>
    </row>
    <row r="14" customFormat="false" ht="15" hidden="false" customHeight="false" outlineLevel="0" collapsed="false">
      <c r="A14" s="8" t="s">
        <v>210</v>
      </c>
      <c r="B14" s="18" t="n">
        <v>186000</v>
      </c>
      <c r="C14" s="9" t="n">
        <v>11470000</v>
      </c>
      <c r="D14" s="9" t="n">
        <v>380600</v>
      </c>
      <c r="E14" s="34" t="n">
        <f aca="false">D14/C14</f>
        <v>0.0331822144725371</v>
      </c>
      <c r="F14" s="16" t="n">
        <f aca="false">B14/D14</f>
        <v>0.488702049395691</v>
      </c>
      <c r="G14" s="9" t="n">
        <v>10120</v>
      </c>
      <c r="H14" s="18" t="n">
        <v>1458600</v>
      </c>
      <c r="I14" s="19" t="n">
        <f aca="false">H14/B14</f>
        <v>7.84193548387097</v>
      </c>
      <c r="J14" s="34" t="n">
        <f aca="false">G14/D14</f>
        <v>0.0265895953757225</v>
      </c>
      <c r="K14" s="33" t="n">
        <v>0.4</v>
      </c>
      <c r="L14" s="16" t="n">
        <f aca="false">B14/G14</f>
        <v>18.3794466403162</v>
      </c>
    </row>
    <row r="15" customFormat="false" ht="15" hidden="false" customHeight="false" outlineLevel="0" collapsed="false">
      <c r="A15" s="20" t="s">
        <v>130</v>
      </c>
      <c r="B15" s="21" t="n">
        <f aca="false">SUM(B3:B14)</f>
        <v>1156000</v>
      </c>
      <c r="C15" s="23" t="n">
        <f aca="false">SUM(C3:C14)</f>
        <v>82450000</v>
      </c>
      <c r="D15" s="23" t="n">
        <f aca="false">SUM(D3:D14)</f>
        <v>2648800</v>
      </c>
      <c r="E15" s="31" t="n">
        <f aca="false">D15/C15</f>
        <v>0.0321261370527593</v>
      </c>
      <c r="F15" s="32" t="n">
        <f aca="false">B15/D15</f>
        <v>0.436424041075204</v>
      </c>
      <c r="G15" s="23" t="n">
        <f aca="false">SUM(G3:G14)</f>
        <v>70840</v>
      </c>
      <c r="H15" s="21" t="n">
        <f aca="false">SUM(H3:H14)</f>
        <v>9797800</v>
      </c>
      <c r="I15" s="22" t="n">
        <f aca="false">H15/B15</f>
        <v>8.47560553633218</v>
      </c>
      <c r="J15" s="31" t="n">
        <f aca="false">G15/D15</f>
        <v>0.0267441860465116</v>
      </c>
      <c r="K15" s="30"/>
      <c r="L15" s="32" t="n">
        <f aca="false">B15/G15</f>
        <v>16.3184641445511</v>
      </c>
    </row>
  </sheetData>
  <mergeCells count="1">
    <mergeCell ref="A1:L1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4285F4"/>
    <pageSetUpPr fitToPage="false"/>
  </sheetPr>
  <dimension ref="A1:D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6"/>
    <col collapsed="false" customWidth="true" hidden="false" outlineLevel="0" max="2" min="2" style="0" width="30"/>
    <col collapsed="false" customWidth="true" hidden="false" outlineLevel="0" max="4" min="3" style="0" width="60"/>
  </cols>
  <sheetData>
    <row r="1" customFormat="false" ht="39.75" hidden="false" customHeight="true" outlineLevel="0" collapsed="false">
      <c r="A1" s="1" t="s">
        <v>211</v>
      </c>
      <c r="B1" s="1"/>
      <c r="C1" s="1"/>
      <c r="D1" s="1"/>
    </row>
    <row r="3" customFormat="false" ht="25.5" hidden="false" customHeight="true" outlineLevel="0" collapsed="false">
      <c r="A3" s="24" t="s">
        <v>212</v>
      </c>
      <c r="B3" s="24"/>
      <c r="C3" s="24"/>
      <c r="D3" s="24"/>
    </row>
    <row r="4" customFormat="false" ht="15" hidden="false" customHeight="false" outlineLevel="0" collapsed="false">
      <c r="A4" s="4" t="s">
        <v>213</v>
      </c>
      <c r="B4" s="4" t="s">
        <v>214</v>
      </c>
      <c r="C4" s="4" t="s">
        <v>215</v>
      </c>
      <c r="D4" s="4" t="s">
        <v>216</v>
      </c>
    </row>
    <row r="5" customFormat="false" ht="54.75" hidden="false" customHeight="true" outlineLevel="0" collapsed="false">
      <c r="A5" s="36" t="n">
        <v>1</v>
      </c>
      <c r="B5" s="5" t="s">
        <v>217</v>
      </c>
      <c r="C5" s="25" t="s">
        <v>218</v>
      </c>
      <c r="D5" s="25" t="s">
        <v>219</v>
      </c>
    </row>
    <row r="6" customFormat="false" ht="54.75" hidden="false" customHeight="true" outlineLevel="0" collapsed="false">
      <c r="A6" s="37" t="n">
        <v>2</v>
      </c>
      <c r="B6" s="8" t="s">
        <v>220</v>
      </c>
      <c r="C6" s="43" t="s">
        <v>221</v>
      </c>
      <c r="D6" s="43" t="s">
        <v>222</v>
      </c>
    </row>
    <row r="7" customFormat="false" ht="54.75" hidden="false" customHeight="true" outlineLevel="0" collapsed="false">
      <c r="A7" s="36" t="n">
        <v>3</v>
      </c>
      <c r="B7" s="5" t="s">
        <v>223</v>
      </c>
      <c r="C7" s="25" t="s">
        <v>224</v>
      </c>
      <c r="D7" s="25" t="s">
        <v>225</v>
      </c>
    </row>
    <row r="8" customFormat="false" ht="54.75" hidden="false" customHeight="true" outlineLevel="0" collapsed="false">
      <c r="A8" s="37" t="n">
        <v>4</v>
      </c>
      <c r="B8" s="8" t="s">
        <v>13</v>
      </c>
      <c r="C8" s="43" t="s">
        <v>226</v>
      </c>
      <c r="D8" s="43" t="s">
        <v>227</v>
      </c>
    </row>
    <row r="9" customFormat="false" ht="54.75" hidden="false" customHeight="true" outlineLevel="0" collapsed="false">
      <c r="A9" s="36" t="n">
        <v>5</v>
      </c>
      <c r="B9" s="5" t="s">
        <v>228</v>
      </c>
      <c r="C9" s="25" t="s">
        <v>229</v>
      </c>
      <c r="D9" s="25" t="s">
        <v>230</v>
      </c>
    </row>
    <row r="11" customFormat="false" ht="25.5" hidden="false" customHeight="true" outlineLevel="0" collapsed="false">
      <c r="A11" s="24" t="s">
        <v>231</v>
      </c>
      <c r="B11" s="24"/>
      <c r="C11" s="24"/>
      <c r="D11" s="24"/>
    </row>
    <row r="12" customFormat="false" ht="15" hidden="false" customHeight="false" outlineLevel="0" collapsed="false">
      <c r="A12" s="4" t="s">
        <v>213</v>
      </c>
      <c r="B12" s="4" t="s">
        <v>214</v>
      </c>
      <c r="C12" s="4" t="s">
        <v>215</v>
      </c>
      <c r="D12" s="4" t="s">
        <v>216</v>
      </c>
    </row>
    <row r="13" customFormat="false" ht="54.75" hidden="false" customHeight="true" outlineLevel="0" collapsed="false">
      <c r="A13" s="36" t="n">
        <v>1</v>
      </c>
      <c r="B13" s="5" t="s">
        <v>125</v>
      </c>
      <c r="C13" s="25" t="s">
        <v>232</v>
      </c>
      <c r="D13" s="25" t="s">
        <v>233</v>
      </c>
    </row>
    <row r="14" customFormat="false" ht="54.75" hidden="false" customHeight="true" outlineLevel="0" collapsed="false">
      <c r="A14" s="37" t="n">
        <v>2</v>
      </c>
      <c r="B14" s="8" t="s">
        <v>126</v>
      </c>
      <c r="C14" s="43" t="s">
        <v>234</v>
      </c>
      <c r="D14" s="43" t="s">
        <v>235</v>
      </c>
    </row>
    <row r="15" customFormat="false" ht="54.75" hidden="false" customHeight="true" outlineLevel="0" collapsed="false">
      <c r="A15" s="36" t="n">
        <v>3</v>
      </c>
      <c r="B15" s="5" t="s">
        <v>127</v>
      </c>
      <c r="C15" s="25" t="s">
        <v>236</v>
      </c>
      <c r="D15" s="25" t="s">
        <v>237</v>
      </c>
    </row>
    <row r="16" customFormat="false" ht="54.75" hidden="false" customHeight="true" outlineLevel="0" collapsed="false">
      <c r="A16" s="37" t="n">
        <v>4</v>
      </c>
      <c r="B16" s="8" t="s">
        <v>128</v>
      </c>
      <c r="C16" s="43" t="s">
        <v>238</v>
      </c>
      <c r="D16" s="43" t="s">
        <v>239</v>
      </c>
    </row>
    <row r="17" customFormat="false" ht="54.75" hidden="false" customHeight="true" outlineLevel="0" collapsed="false">
      <c r="A17" s="36" t="n">
        <v>5</v>
      </c>
      <c r="B17" s="5" t="s">
        <v>240</v>
      </c>
      <c r="C17" s="25" t="s">
        <v>241</v>
      </c>
      <c r="D17" s="25" t="s">
        <v>242</v>
      </c>
    </row>
    <row r="19" customFormat="false" ht="25.5" hidden="false" customHeight="true" outlineLevel="0" collapsed="false">
      <c r="A19" s="24" t="s">
        <v>243</v>
      </c>
      <c r="B19" s="24"/>
      <c r="C19" s="24"/>
      <c r="D19" s="24"/>
    </row>
    <row r="20" customFormat="false" ht="15" hidden="false" customHeight="false" outlineLevel="0" collapsed="false">
      <c r="A20" s="4" t="s">
        <v>213</v>
      </c>
      <c r="B20" s="4" t="s">
        <v>214</v>
      </c>
      <c r="C20" s="4" t="s">
        <v>215</v>
      </c>
      <c r="D20" s="4" t="s">
        <v>216</v>
      </c>
    </row>
    <row r="21" customFormat="false" ht="54.75" hidden="false" customHeight="true" outlineLevel="0" collapsed="false">
      <c r="A21" s="36" t="n">
        <v>1</v>
      </c>
      <c r="B21" s="5" t="s">
        <v>244</v>
      </c>
      <c r="C21" s="25" t="s">
        <v>245</v>
      </c>
      <c r="D21" s="25" t="s">
        <v>246</v>
      </c>
    </row>
    <row r="22" customFormat="false" ht="54.75" hidden="false" customHeight="true" outlineLevel="0" collapsed="false">
      <c r="A22" s="37" t="n">
        <v>2</v>
      </c>
      <c r="B22" s="8" t="s">
        <v>247</v>
      </c>
      <c r="C22" s="43" t="s">
        <v>248</v>
      </c>
      <c r="D22" s="43" t="s">
        <v>249</v>
      </c>
    </row>
    <row r="23" customFormat="false" ht="54.75" hidden="false" customHeight="true" outlineLevel="0" collapsed="false">
      <c r="A23" s="36" t="n">
        <v>3</v>
      </c>
      <c r="B23" s="5" t="s">
        <v>250</v>
      </c>
      <c r="C23" s="25" t="s">
        <v>251</v>
      </c>
      <c r="D23" s="25" t="s">
        <v>252</v>
      </c>
    </row>
    <row r="24" customFormat="false" ht="54.75" hidden="false" customHeight="true" outlineLevel="0" collapsed="false">
      <c r="A24" s="37" t="n">
        <v>4</v>
      </c>
      <c r="B24" s="8" t="s">
        <v>253</v>
      </c>
      <c r="C24" s="43" t="s">
        <v>254</v>
      </c>
      <c r="D24" s="43" t="s">
        <v>255</v>
      </c>
    </row>
    <row r="25" customFormat="false" ht="54.75" hidden="false" customHeight="true" outlineLevel="0" collapsed="false">
      <c r="A25" s="36" t="n">
        <v>5</v>
      </c>
      <c r="B25" s="5" t="s">
        <v>256</v>
      </c>
      <c r="C25" s="25" t="s">
        <v>257</v>
      </c>
      <c r="D25" s="25" t="s">
        <v>258</v>
      </c>
    </row>
    <row r="27" customFormat="false" ht="25.5" hidden="false" customHeight="true" outlineLevel="0" collapsed="false">
      <c r="A27" s="24" t="s">
        <v>259</v>
      </c>
      <c r="B27" s="24"/>
      <c r="C27" s="24"/>
      <c r="D27" s="24"/>
    </row>
    <row r="28" customFormat="false" ht="15" hidden="false" customHeight="false" outlineLevel="0" collapsed="false">
      <c r="A28" s="4" t="s">
        <v>213</v>
      </c>
      <c r="B28" s="4" t="s">
        <v>214</v>
      </c>
      <c r="C28" s="4" t="s">
        <v>215</v>
      </c>
      <c r="D28" s="4" t="s">
        <v>216</v>
      </c>
    </row>
    <row r="29" customFormat="false" ht="54.75" hidden="false" customHeight="true" outlineLevel="0" collapsed="false">
      <c r="A29" s="36" t="n">
        <v>1</v>
      </c>
      <c r="B29" s="5" t="s">
        <v>260</v>
      </c>
      <c r="C29" s="25" t="s">
        <v>261</v>
      </c>
      <c r="D29" s="25" t="s">
        <v>262</v>
      </c>
    </row>
    <row r="30" customFormat="false" ht="54.75" hidden="false" customHeight="true" outlineLevel="0" collapsed="false">
      <c r="A30" s="37" t="n">
        <v>2</v>
      </c>
      <c r="B30" s="8" t="s">
        <v>263</v>
      </c>
      <c r="C30" s="43" t="s">
        <v>264</v>
      </c>
      <c r="D30" s="43" t="s">
        <v>265</v>
      </c>
    </row>
    <row r="31" customFormat="false" ht="54.75" hidden="false" customHeight="true" outlineLevel="0" collapsed="false">
      <c r="A31" s="36" t="n">
        <v>3</v>
      </c>
      <c r="B31" s="5" t="s">
        <v>266</v>
      </c>
      <c r="C31" s="25" t="s">
        <v>267</v>
      </c>
      <c r="D31" s="25" t="s">
        <v>268</v>
      </c>
    </row>
    <row r="32" customFormat="false" ht="54.75" hidden="false" customHeight="true" outlineLevel="0" collapsed="false">
      <c r="A32" s="37" t="n">
        <v>4</v>
      </c>
      <c r="B32" s="8" t="s">
        <v>269</v>
      </c>
      <c r="C32" s="43" t="s">
        <v>270</v>
      </c>
      <c r="D32" s="43" t="s">
        <v>271</v>
      </c>
    </row>
    <row r="33" customFormat="false" ht="54.75" hidden="false" customHeight="true" outlineLevel="0" collapsed="false">
      <c r="A33" s="36" t="n">
        <v>5</v>
      </c>
      <c r="B33" s="5" t="s">
        <v>272</v>
      </c>
      <c r="C33" s="25" t="s">
        <v>273</v>
      </c>
      <c r="D33" s="25" t="s">
        <v>274</v>
      </c>
    </row>
    <row r="34" customFormat="false" ht="54.75" hidden="false" customHeight="true" outlineLevel="0" collapsed="false">
      <c r="A34" s="37" t="n">
        <v>6</v>
      </c>
      <c r="B34" s="8" t="s">
        <v>275</v>
      </c>
      <c r="C34" s="43" t="s">
        <v>276</v>
      </c>
      <c r="D34" s="43" t="s">
        <v>277</v>
      </c>
    </row>
  </sheetData>
  <mergeCells count="5">
    <mergeCell ref="A1:D1"/>
    <mergeCell ref="A3:D3"/>
    <mergeCell ref="A11:D11"/>
    <mergeCell ref="A19:D19"/>
    <mergeCell ref="A27:D27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2026-02-23T13:34:06Z</dcterms:created>
  <dc:creator>openpyxl</dc:creator>
  <dc:description/>
  <dc:language>en-US</dc:language>
  <cp:lastModifiedBy/>
  <dcterms:modified xsi:type="dcterms:W3CDTF">2026-02-23T13:34:06Z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